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tabRatio="439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<sst xmlns="http://schemas.openxmlformats.org/spreadsheetml/2006/main" count="209" uniqueCount="120">
  <si>
    <t xml:space="preserve">ОТЧЕТ </t>
  </si>
  <si>
    <t xml:space="preserve">о финансово-хозяйственной деятельности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</si>
  <si>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</si>
  <si>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</si>
  <si>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</si>
  <si>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</si>
  <si>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</si>
  <si>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</si>
  <si>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Начислено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</si>
  <si>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</si>
  <si>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</si>
  <si>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</si>
  <si>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</si>
  <si>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</si>
  <si>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</si>
  <si>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Управление</t>
  </si>
  <si>
    <t>Услуги РИЦ</t>
  </si>
  <si>
    <t>Другие работы</t>
  </si>
  <si>
    <t>Итого</t>
  </si>
  <si>
    <t>Задолжен- ность на 01.05.2014 г.</t>
  </si>
  <si>
    <t>ул.7-ой Микрорайон,11</t>
  </si>
  <si>
    <t>ул.7-ой Микрорайон,35</t>
  </si>
  <si>
    <t>ул.7-ой Микрорайон,36</t>
  </si>
  <si>
    <t>ул.7-ой Микрорайон,37</t>
  </si>
  <si>
    <t>ул.7-ой Микрорайон,38</t>
  </si>
  <si>
    <t>ул.7-ой Микрорайон,39</t>
  </si>
  <si>
    <t>ул.7-ой Микрорайон,42</t>
  </si>
  <si>
    <t>ул.7-ой Микрорайон,8</t>
  </si>
  <si>
    <t>ул.Алашеева,104</t>
  </si>
  <si>
    <t>ул.Алашеева,106</t>
  </si>
  <si>
    <t>ул.Алашеева,108</t>
  </si>
  <si>
    <t>ул.Алашеева,110</t>
  </si>
  <si>
    <t>ул.Алашеева,112</t>
  </si>
  <si>
    <t>ул.Алашеева,2А</t>
  </si>
  <si>
    <t>ул.Алашеева,98</t>
  </si>
  <si>
    <t>ул.Заводская,12</t>
  </si>
  <si>
    <t>ул.Заводская,3</t>
  </si>
  <si>
    <t>ул.Заводская,6</t>
  </si>
  <si>
    <t>ул.Кирова,14</t>
  </si>
  <si>
    <t>ул.Кирова,15А</t>
  </si>
  <si>
    <t>ул.Кирова,16</t>
  </si>
  <si>
    <t>ул.Кирова,17А</t>
  </si>
  <si>
    <t>ул.Кирова,19А</t>
  </si>
  <si>
    <t>ул.Красных Бойцов,14</t>
  </si>
  <si>
    <t>ул.Красных Бойцов,16</t>
  </si>
  <si>
    <t>ул.Красных Бойцов,31</t>
  </si>
  <si>
    <t>ул.Ломоносова,7/22</t>
  </si>
  <si>
    <t>ул.Льва Толстого,12</t>
  </si>
  <si>
    <t>ул.Льва Толстого,14</t>
  </si>
  <si>
    <t>ул.Льва Толстого,8</t>
  </si>
  <si>
    <t>ул.Менделеева,14/10</t>
  </si>
  <si>
    <t>ул.Мира,14</t>
  </si>
  <si>
    <t>ул.Мира,15</t>
  </si>
  <si>
    <t>ул.Мира,16</t>
  </si>
  <si>
    <t>ул.Мира,18</t>
  </si>
  <si>
    <t>ул.Мира,24</t>
  </si>
  <si>
    <t>ул.Мира,30</t>
  </si>
  <si>
    <t>ул.Мира,31</t>
  </si>
  <si>
    <t>ул.Мирошниченко,5</t>
  </si>
  <si>
    <t>ул.Николаева,2А</t>
  </si>
  <si>
    <t>ул.Николаева,2Б</t>
  </si>
  <si>
    <t>ул.Николаева,2В</t>
  </si>
  <si>
    <t>ул.Николаева,2Д</t>
  </si>
  <si>
    <t>ул.Николаева,2Е</t>
  </si>
  <si>
    <t>ул.Николаева,33</t>
  </si>
  <si>
    <t>ул.Николаева,37</t>
  </si>
  <si>
    <t>ул.Николаева,4</t>
  </si>
  <si>
    <t>ул.Огарева,10</t>
  </si>
  <si>
    <t>ул.Огарева,6</t>
  </si>
  <si>
    <t>ул.Парковая,11</t>
  </si>
  <si>
    <t>ул.Парковая,15</t>
  </si>
  <si>
    <t>ул.Пионерская,38</t>
  </si>
  <si>
    <t>ул.Пионерская,42</t>
  </si>
  <si>
    <t>ул.Полевая,67</t>
  </si>
  <si>
    <t>ул.Рабочая,39</t>
  </si>
  <si>
    <t>ул.Революции,116</t>
  </si>
  <si>
    <t>ул.Санаторная,30А</t>
  </si>
  <si>
    <t>ул.Социалистическая,11</t>
  </si>
  <si>
    <t>ул.Социалистическая,13</t>
  </si>
  <si>
    <t>ул.Социалистическая,15</t>
  </si>
  <si>
    <t>ул.Социалистическая,17</t>
  </si>
  <si>
    <t>ул.Тухачевского,25</t>
  </si>
  <si>
    <t>ул.Фабричная,2</t>
  </si>
  <si>
    <t>ул.Фабричная,4</t>
  </si>
  <si>
    <t>ул.Фабричная,6</t>
  </si>
  <si>
    <t>ул.Фабричная,8</t>
  </si>
  <si>
    <t>ул.Чапаева,22</t>
  </si>
  <si>
    <t>ул.Школьная,101</t>
  </si>
  <si>
    <t>ул.Школьная,107</t>
  </si>
  <si>
    <t>ул.Школьная,109</t>
  </si>
  <si>
    <t>ул.Школьная,113</t>
  </si>
  <si>
    <t>ул.Школьная,115</t>
  </si>
  <si>
    <t>ул.Школьная,119</t>
  </si>
  <si>
    <t>ул.Школьная,88</t>
  </si>
  <si>
    <t>ул.Школьная,97</t>
  </si>
  <si>
    <t>ул.Шоссейная,5А</t>
  </si>
  <si>
    <t>ул.Шоссейная,68</t>
  </si>
  <si>
    <t>ул.Шоссейная,70</t>
  </si>
  <si>
    <t>ул.Шоссейная,72</t>
  </si>
  <si>
    <t>ул.Шоссейная,74</t>
  </si>
  <si>
    <t>ул.Шоссейная,80А</t>
  </si>
  <si>
    <t>ул.Шоссейная,90</t>
  </si>
  <si>
    <t>ул.Яна Лациса,2А</t>
  </si>
  <si>
    <t>ул.Яна Лациса,2Б</t>
  </si>
  <si>
    <t>ул.Яна Лациса,55</t>
  </si>
  <si>
    <t>ул.Яна Лациса,57</t>
  </si>
  <si>
    <t>ул. Красных Бойцов,24</t>
  </si>
  <si>
    <t>ул.7-ой Микрорайон,40</t>
  </si>
  <si>
    <t>Начислено выгребная яма</t>
  </si>
  <si>
    <t>Текущий ремонт кровли</t>
  </si>
  <si>
    <t>канализ</t>
  </si>
  <si>
    <t>05.05.14-01.12.14</t>
  </si>
  <si>
    <t>Итого:</t>
  </si>
  <si>
    <t>Текущий ремонт с05.05.14</t>
  </si>
  <si>
    <t>по 01.12.14г.</t>
  </si>
  <si>
    <t xml:space="preserve">                                      Итого:</t>
  </si>
  <si>
    <t>Оплачено выгребная яма</t>
  </si>
  <si>
    <t>,</t>
  </si>
  <si>
    <t xml:space="preserve">ООО "Жилищно-экономическое управление"  за 05.05.2014г. по 31.12.2014г. </t>
  </si>
  <si>
    <t>Задолженность населения на 31.12.2014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</si>
</sst>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Border="0" applyProtection="0">
      <alignment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2" fontId="50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/>
    </xf>
    <xf numFmtId="0" fontId="3" fillId="0" borderId="10" xfId="53" applyNumberFormat="1" applyFont="1" applyBorder="1" applyAlignment="1">
      <alignment horizontal="left" vertical="center"/>
      <protection/>
    </xf>
    <xf numFmtId="0" fontId="3" fillId="0" borderId="11" xfId="53" applyNumberFormat="1" applyFont="1" applyBorder="1" applyAlignment="1">
      <alignment horizontal="left" vertical="center"/>
      <protection/>
    </xf>
    <xf numFmtId="0" fontId="3" fillId="0" borderId="10" xfId="53" applyNumberFormat="1" applyFont="1" applyBorder="1" applyAlignment="1">
      <alignment horizontal="center" vertical="center"/>
      <protection/>
    </xf>
    <xf numFmtId="0" fontId="4" fillId="34" borderId="10" xfId="53" applyFont="1" applyFill="1" applyBorder="1" applyAlignment="1">
      <alignment horizontal="center" vertical="top" wrapText="1"/>
      <protection/>
    </xf>
    <xf numFmtId="0" fontId="3" fillId="0" borderId="0" xfId="53" applyNumberFormat="1" applyFont="1" applyFill="1" applyBorder="1" applyAlignment="1">
      <alignment horizontal="center" vertical="center"/>
      <protection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2" xfId="42" applyNumberFormat="1" applyBorder="1" applyAlignment="1" applyProtection="1">
      <alignment horizontal="left" vertical="center"/>
      <protection/>
    </xf>
    <xf numFmtId="0" fontId="3" fillId="0" borderId="12" xfId="53" applyNumberFormat="1" applyFont="1" applyBorder="1" applyAlignment="1">
      <alignment horizontal="left" vertical="center"/>
      <protection/>
    </xf>
    <xf numFmtId="0" fontId="3" fillId="0" borderId="13" xfId="53" applyNumberFormat="1" applyFont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39" fillId="0" borderId="10" xfId="0" applyFont="1" applyBorder="1" applyAlignment="1">
      <alignment/>
    </xf>
    <xf numFmtId="0" fontId="0" fillId="0" borderId="14" xfId="0" applyBorder="1" applyAlignment="1">
      <alignment/>
    </xf>
    <xf numFmtId="0" fontId="39" fillId="0" borderId="11" xfId="0" applyFont="1" applyBorder="1" applyAlignment="1">
      <alignment/>
    </xf>
    <xf numFmtId="0" fontId="35" fillId="0" borderId="15" xfId="42" applyNumberFormat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0" fontId="39" fillId="0" borderId="13" xfId="0" applyFont="1" applyBorder="1" applyAlignment="1">
      <alignment/>
    </xf>
    <xf numFmtId="0" fontId="39" fillId="0" borderId="12" xfId="0" applyFont="1" applyBorder="1" applyAlignment="1">
      <alignment/>
    </xf>
    <xf numFmtId="2" fontId="25" fillId="33" borderId="10" xfId="0" applyNumberFormat="1" applyFont="1" applyFill="1" applyBorder="1" applyAlignment="1">
      <alignment horizontal="center" vertical="center"/>
    </xf>
    <xf numFmtId="2" fontId="28" fillId="34" borderId="10" xfId="0" applyNumberFormat="1" applyFont="1" applyFill="1" applyBorder="1" applyAlignment="1">
      <alignment horizontal="center"/>
    </xf>
    <xf numFmtId="2" fontId="28" fillId="34" borderId="10" xfId="0" applyNumberFormat="1" applyFont="1" applyFill="1" applyBorder="1" applyAlignment="1">
      <alignment/>
    </xf>
    <xf numFmtId="2" fontId="27" fillId="33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35" borderId="16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5" fillId="35" borderId="16" xfId="54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 wrapText="1"/>
    </xf>
    <xf numFmtId="0" fontId="55" fillId="35" borderId="10" xfId="54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5" fillId="35" borderId="14" xfId="54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23.421875" style="0" customWidth="1"/>
    <col min="3" max="3" width="13.8515625" style="0" customWidth="1"/>
    <col min="4" max="4" width="11.140625" style="0" customWidth="1"/>
    <col min="5" max="5" width="11.7109375" style="0" customWidth="1"/>
    <col min="6" max="6" width="11.140625" style="0" customWidth="1"/>
    <col min="7" max="7" width="13.7109375" style="0" customWidth="1"/>
    <col min="8" max="8" width="12.57421875" style="0" customWidth="1"/>
    <col min="9" max="9" width="12.140625" style="0" customWidth="1"/>
    <col min="10" max="10" width="13.28125" style="0" customWidth="1"/>
    <col min="11" max="11" width="12.8515625" style="0" customWidth="1"/>
    <col min="12" max="12" width="11.8515625" style="0" customWidth="1"/>
    <col min="13" max="13" width="13.8515625" style="0" customWidth="1"/>
    <col min="14" max="15" width="12.8515625" style="0" customWidth="1"/>
    <col min="16" max="16" width="10.421875" style="0" customWidth="1"/>
    <col min="17" max="17" width="15.00390625" style="0" customWidth="1"/>
    <col min="18" max="18" width="14.140625" style="0" customWidth="1"/>
    <col min="19" max="19" width="12.28125" style="0" customWidth="1"/>
    <col min="21" max="22" width="15.7109375" style="0" customWidth="1"/>
  </cols>
  <sheetData>
    <row r="1" spans="1:19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8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8.75">
      <c r="A3" s="36" t="s">
        <v>118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5" spans="1:19" ht="15" customHeight="1">
      <c r="A5" s="37" t="s">
        <v>2</v>
      </c>
      <c r="B5" s="38" t="s">
        <v>3</v>
      </c>
      <c r="C5" s="38"/>
      <c r="D5" s="38"/>
      <c r="E5" s="38"/>
      <c r="F5" s="39" t="s">
        <v>4</v>
      </c>
      <c r="G5" s="40" t="s">
        <v>5</v>
      </c>
      <c r="H5" s="40"/>
      <c r="I5" s="40"/>
      <c r="J5" s="40"/>
      <c r="K5" s="40"/>
      <c r="L5" s="40"/>
      <c r="M5" s="40"/>
      <c r="N5" s="40"/>
      <c r="O5" s="40"/>
      <c r="P5" s="40"/>
      <c r="Q5" s="37" t="s">
        <v>6</v>
      </c>
      <c r="R5" s="37" t="s">
        <v>119</v>
      </c>
      <c r="S5" s="35" t="s">
        <v>7</v>
      </c>
    </row>
    <row r="6" spans="1:19" ht="48">
      <c r="A6" s="41"/>
      <c r="B6" s="42" t="s">
        <v>19</v>
      </c>
      <c r="C6" s="43" t="s">
        <v>8</v>
      </c>
      <c r="D6" s="43" t="s">
        <v>108</v>
      </c>
      <c r="E6" s="42" t="s">
        <v>9</v>
      </c>
      <c r="F6" s="44"/>
      <c r="G6" s="34" t="s">
        <v>10</v>
      </c>
      <c r="H6" s="34" t="s">
        <v>11</v>
      </c>
      <c r="I6" s="34" t="s">
        <v>12</v>
      </c>
      <c r="J6" s="34" t="s">
        <v>13</v>
      </c>
      <c r="K6" s="34" t="s">
        <v>14</v>
      </c>
      <c r="L6" s="34" t="s">
        <v>109</v>
      </c>
      <c r="M6" s="34" t="s">
        <v>15</v>
      </c>
      <c r="N6" s="34" t="s">
        <v>16</v>
      </c>
      <c r="O6" s="34" t="s">
        <v>116</v>
      </c>
      <c r="P6" s="34" t="s">
        <v>17</v>
      </c>
      <c r="Q6" s="41"/>
      <c r="R6" s="41"/>
      <c r="S6" s="35"/>
    </row>
    <row r="7" spans="1:19" ht="15">
      <c r="A7" t="s">
        <v>20</v>
      </c>
      <c r="B7" s="1">
        <v>0</v>
      </c>
      <c r="C7" s="2">
        <v>186646.83</v>
      </c>
      <c r="D7" s="2"/>
      <c r="E7" s="1">
        <v>163379.85</v>
      </c>
      <c r="F7" s="13">
        <v>4151.22</v>
      </c>
      <c r="G7" s="3">
        <f>F7*0.23*8</f>
        <v>7638.2448</v>
      </c>
      <c r="H7" s="3">
        <f>F7*0.2*8</f>
        <v>6641.952000000001</v>
      </c>
      <c r="I7" s="3">
        <f>F7*0.1*8</f>
        <v>3320.9760000000006</v>
      </c>
      <c r="J7" s="29">
        <f>F7*1.85*8</f>
        <v>61438.056000000004</v>
      </c>
      <c r="K7" s="29">
        <v>26613.37</v>
      </c>
      <c r="L7" s="29"/>
      <c r="M7" s="29">
        <f>F7*1.56*8</f>
        <v>51807.225600000005</v>
      </c>
      <c r="N7" s="29">
        <f>E7*3.8%</f>
        <v>6208.4343</v>
      </c>
      <c r="O7" s="29"/>
      <c r="P7" s="29"/>
      <c r="Q7" s="29">
        <f aca="true" t="shared" si="0" ref="Q7:Q38">SUM(G7:P7)</f>
        <v>163668.2587</v>
      </c>
      <c r="R7" s="30">
        <f>C7-E7</f>
        <v>23266.97999999998</v>
      </c>
      <c r="S7" s="31">
        <f>E7-Q7-R7</f>
        <v>-23555.38869999998</v>
      </c>
    </row>
    <row r="8" spans="1:19" ht="15">
      <c r="A8" s="11" t="s">
        <v>21</v>
      </c>
      <c r="B8" s="1">
        <v>0</v>
      </c>
      <c r="C8" s="2">
        <v>69118.5</v>
      </c>
      <c r="D8" s="2"/>
      <c r="E8" s="1">
        <v>62271.79</v>
      </c>
      <c r="F8" s="13">
        <v>1534.22</v>
      </c>
      <c r="G8" s="3">
        <f aca="true" t="shared" si="1" ref="G8:G71">F8*0.23*8</f>
        <v>2822.9648</v>
      </c>
      <c r="H8" s="3">
        <f aca="true" t="shared" si="2" ref="H8:H71">F8*0.2*8</f>
        <v>2454.752</v>
      </c>
      <c r="I8" s="3">
        <f aca="true" t="shared" si="3" ref="I8:I71">F8*0.1*8</f>
        <v>1227.376</v>
      </c>
      <c r="J8" s="29">
        <f aca="true" t="shared" si="4" ref="J8:J71">F8*1.85*8</f>
        <v>22706.456000000002</v>
      </c>
      <c r="K8" s="29">
        <v>10615.07</v>
      </c>
      <c r="L8" s="29"/>
      <c r="M8" s="29">
        <f aca="true" t="shared" si="5" ref="M8:M71">F8*1.56*8</f>
        <v>19147.0656</v>
      </c>
      <c r="N8" s="29">
        <f aca="true" t="shared" si="6" ref="N8:N71">E8*3.8%</f>
        <v>2366.32802</v>
      </c>
      <c r="O8" s="29"/>
      <c r="P8" s="29"/>
      <c r="Q8" s="29">
        <f t="shared" si="0"/>
        <v>61340.01242000001</v>
      </c>
      <c r="R8" s="30">
        <f aca="true" t="shared" si="7" ref="R8:R71">C8-E8</f>
        <v>6846.709999999999</v>
      </c>
      <c r="S8" s="31">
        <f>E8-Q8-R8</f>
        <v>-5914.932420000005</v>
      </c>
    </row>
    <row r="9" spans="1:19" ht="15">
      <c r="A9" s="11" t="s">
        <v>22</v>
      </c>
      <c r="B9" s="1">
        <v>0</v>
      </c>
      <c r="C9" s="2">
        <v>42850.88</v>
      </c>
      <c r="D9" s="2"/>
      <c r="E9" s="1">
        <v>35889.64</v>
      </c>
      <c r="F9" s="13">
        <v>953.09</v>
      </c>
      <c r="G9" s="3">
        <f t="shared" si="1"/>
        <v>1753.6856</v>
      </c>
      <c r="H9" s="3">
        <f t="shared" si="2"/>
        <v>1524.9440000000002</v>
      </c>
      <c r="I9" s="3">
        <f t="shared" si="3"/>
        <v>762.4720000000001</v>
      </c>
      <c r="J9" s="29">
        <f t="shared" si="4"/>
        <v>14105.732000000002</v>
      </c>
      <c r="K9" s="29">
        <v>8730.18</v>
      </c>
      <c r="L9" s="29"/>
      <c r="M9" s="29">
        <f t="shared" si="5"/>
        <v>11894.5632</v>
      </c>
      <c r="N9" s="29">
        <f t="shared" si="6"/>
        <v>1363.80632</v>
      </c>
      <c r="O9" s="29"/>
      <c r="P9" s="29"/>
      <c r="Q9" s="29">
        <f t="shared" si="0"/>
        <v>40135.383120000006</v>
      </c>
      <c r="R9" s="30">
        <f t="shared" si="7"/>
        <v>6961.239999999998</v>
      </c>
      <c r="S9" s="31">
        <f>E9-Q9-R9</f>
        <v>-11206.983120000004</v>
      </c>
    </row>
    <row r="10" spans="1:19" ht="15">
      <c r="A10" s="11" t="s">
        <v>23</v>
      </c>
      <c r="B10" s="1">
        <v>0</v>
      </c>
      <c r="C10" s="2">
        <v>38496.96</v>
      </c>
      <c r="D10" s="2"/>
      <c r="E10" s="1">
        <v>32913.06</v>
      </c>
      <c r="F10" s="13">
        <v>856.25</v>
      </c>
      <c r="G10" s="3">
        <f t="shared" si="1"/>
        <v>1575.5</v>
      </c>
      <c r="H10" s="3">
        <f t="shared" si="2"/>
        <v>1370</v>
      </c>
      <c r="I10" s="3">
        <f t="shared" si="3"/>
        <v>685</v>
      </c>
      <c r="J10" s="29">
        <f t="shared" si="4"/>
        <v>12672.5</v>
      </c>
      <c r="K10" s="29"/>
      <c r="L10" s="29"/>
      <c r="M10" s="29">
        <f t="shared" si="5"/>
        <v>10686</v>
      </c>
      <c r="N10" s="29">
        <f t="shared" si="6"/>
        <v>1250.69628</v>
      </c>
      <c r="O10" s="29"/>
      <c r="P10" s="29"/>
      <c r="Q10" s="29">
        <f t="shared" si="0"/>
        <v>28239.69628</v>
      </c>
      <c r="R10" s="30">
        <f t="shared" si="7"/>
        <v>5583.9000000000015</v>
      </c>
      <c r="S10" s="31">
        <f>E10-Q10-R10</f>
        <v>-910.5362800000039</v>
      </c>
    </row>
    <row r="11" spans="1:19" ht="15">
      <c r="A11" s="11" t="s">
        <v>24</v>
      </c>
      <c r="B11" s="1">
        <v>0</v>
      </c>
      <c r="C11" s="4">
        <v>43765.08</v>
      </c>
      <c r="D11" s="4"/>
      <c r="E11" s="5">
        <v>39189.95</v>
      </c>
      <c r="F11" s="13">
        <v>972.55</v>
      </c>
      <c r="G11" s="3">
        <f t="shared" si="1"/>
        <v>1789.492</v>
      </c>
      <c r="H11" s="3">
        <f t="shared" si="2"/>
        <v>1556.08</v>
      </c>
      <c r="I11" s="3">
        <f t="shared" si="3"/>
        <v>778.04</v>
      </c>
      <c r="J11" s="29">
        <f t="shared" si="4"/>
        <v>14393.74</v>
      </c>
      <c r="K11" s="29">
        <v>8890.18</v>
      </c>
      <c r="L11" s="29"/>
      <c r="M11" s="29">
        <f t="shared" si="5"/>
        <v>12137.423999999999</v>
      </c>
      <c r="N11" s="29">
        <f t="shared" si="6"/>
        <v>1489.2180999999998</v>
      </c>
      <c r="O11" s="29"/>
      <c r="P11" s="29"/>
      <c r="Q11" s="29">
        <f t="shared" si="0"/>
        <v>41034.1741</v>
      </c>
      <c r="R11" s="30">
        <f t="shared" si="7"/>
        <v>4575.130000000005</v>
      </c>
      <c r="S11" s="31">
        <f>E11-Q11-R11</f>
        <v>-6419.354100000004</v>
      </c>
    </row>
    <row r="12" spans="1:19" ht="15">
      <c r="A12" s="11" t="s">
        <v>25</v>
      </c>
      <c r="B12" s="1">
        <v>0</v>
      </c>
      <c r="C12" s="4">
        <v>34892.56</v>
      </c>
      <c r="D12" s="4"/>
      <c r="E12" s="5">
        <v>32573.4</v>
      </c>
      <c r="F12" s="13">
        <v>776.08</v>
      </c>
      <c r="G12" s="3">
        <f t="shared" si="1"/>
        <v>1427.9872</v>
      </c>
      <c r="H12" s="3">
        <f t="shared" si="2"/>
        <v>1241.728</v>
      </c>
      <c r="I12" s="3">
        <f t="shared" si="3"/>
        <v>620.864</v>
      </c>
      <c r="J12" s="29">
        <f t="shared" si="4"/>
        <v>11485.984</v>
      </c>
      <c r="K12" s="29">
        <v>7643.12</v>
      </c>
      <c r="L12" s="29"/>
      <c r="M12" s="29">
        <f t="shared" si="5"/>
        <v>9685.4784</v>
      </c>
      <c r="N12" s="29">
        <f t="shared" si="6"/>
        <v>1237.7892</v>
      </c>
      <c r="O12" s="29"/>
      <c r="P12" s="29">
        <v>3235</v>
      </c>
      <c r="Q12" s="29">
        <f t="shared" si="0"/>
        <v>36577.9508</v>
      </c>
      <c r="R12" s="30">
        <f t="shared" si="7"/>
        <v>2319.159999999996</v>
      </c>
      <c r="S12" s="31">
        <f aca="true" t="shared" si="8" ref="S12:S38">E12-Q12</f>
        <v>-4004.5507999999973</v>
      </c>
    </row>
    <row r="13" spans="1:19" ht="15">
      <c r="A13" s="11" t="s">
        <v>107</v>
      </c>
      <c r="B13" s="1">
        <v>0</v>
      </c>
      <c r="C13" s="4">
        <v>42104.72</v>
      </c>
      <c r="D13" s="4"/>
      <c r="E13" s="5">
        <v>36218.97</v>
      </c>
      <c r="F13" s="13">
        <v>936.49</v>
      </c>
      <c r="G13" s="3">
        <f t="shared" si="1"/>
        <v>1723.1416000000002</v>
      </c>
      <c r="H13" s="3">
        <f t="shared" si="2"/>
        <v>1498.384</v>
      </c>
      <c r="I13" s="3">
        <f t="shared" si="3"/>
        <v>749.192</v>
      </c>
      <c r="J13" s="29">
        <f t="shared" si="4"/>
        <v>13860.052000000001</v>
      </c>
      <c r="K13" s="29">
        <v>7948.1</v>
      </c>
      <c r="L13" s="29"/>
      <c r="M13" s="29">
        <f t="shared" si="5"/>
        <v>11687.3952</v>
      </c>
      <c r="N13" s="29">
        <f t="shared" si="6"/>
        <v>1376.32086</v>
      </c>
      <c r="O13" s="29"/>
      <c r="P13" s="29"/>
      <c r="Q13" s="29">
        <f t="shared" si="0"/>
        <v>38842.58566</v>
      </c>
      <c r="R13" s="30">
        <f t="shared" si="7"/>
        <v>5885.75</v>
      </c>
      <c r="S13" s="31">
        <f t="shared" si="8"/>
        <v>-2623.615659999996</v>
      </c>
    </row>
    <row r="14" spans="1:19" ht="15">
      <c r="A14" t="s">
        <v>26</v>
      </c>
      <c r="B14" s="1">
        <v>0</v>
      </c>
      <c r="C14" s="4">
        <v>124522.31</v>
      </c>
      <c r="D14" s="4"/>
      <c r="E14" s="5">
        <v>110278.17</v>
      </c>
      <c r="F14" s="13">
        <v>2768.74</v>
      </c>
      <c r="G14" s="3">
        <f t="shared" si="1"/>
        <v>5094.4816</v>
      </c>
      <c r="H14" s="3">
        <f t="shared" si="2"/>
        <v>4429.9839999999995</v>
      </c>
      <c r="I14" s="3">
        <f t="shared" si="3"/>
        <v>2214.9919999999997</v>
      </c>
      <c r="J14" s="29">
        <f t="shared" si="4"/>
        <v>40977.352</v>
      </c>
      <c r="K14" s="29">
        <v>827.81</v>
      </c>
      <c r="L14" s="29">
        <v>50536</v>
      </c>
      <c r="M14" s="29">
        <f t="shared" si="5"/>
        <v>34553.875199999995</v>
      </c>
      <c r="N14" s="29">
        <f t="shared" si="6"/>
        <v>4190.57046</v>
      </c>
      <c r="O14" s="29"/>
      <c r="P14" s="29">
        <v>3695</v>
      </c>
      <c r="Q14" s="29">
        <f t="shared" si="0"/>
        <v>146520.06525999997</v>
      </c>
      <c r="R14" s="30">
        <f t="shared" si="7"/>
        <v>14244.14</v>
      </c>
      <c r="S14" s="31">
        <f t="shared" si="8"/>
        <v>-36241.895259999976</v>
      </c>
    </row>
    <row r="15" spans="1:19" ht="15">
      <c r="A15" s="11" t="s">
        <v>27</v>
      </c>
      <c r="B15" s="1">
        <v>0</v>
      </c>
      <c r="C15" s="4">
        <v>44050.16</v>
      </c>
      <c r="D15" s="4"/>
      <c r="E15" s="5">
        <v>41350.2</v>
      </c>
      <c r="F15" s="13">
        <v>979.76</v>
      </c>
      <c r="G15" s="3">
        <f t="shared" si="1"/>
        <v>1802.7584000000002</v>
      </c>
      <c r="H15" s="3">
        <f t="shared" si="2"/>
        <v>1567.616</v>
      </c>
      <c r="I15" s="3">
        <f t="shared" si="3"/>
        <v>783.808</v>
      </c>
      <c r="J15" s="29">
        <f t="shared" si="4"/>
        <v>14500.448</v>
      </c>
      <c r="K15" s="29">
        <v>9692.26</v>
      </c>
      <c r="L15" s="29"/>
      <c r="M15" s="29">
        <f t="shared" si="5"/>
        <v>12227.4048</v>
      </c>
      <c r="N15" s="29">
        <f t="shared" si="6"/>
        <v>1571.3075999999999</v>
      </c>
      <c r="O15" s="29"/>
      <c r="P15" s="29">
        <v>13375</v>
      </c>
      <c r="Q15" s="29">
        <f t="shared" si="0"/>
        <v>55520.60280000001</v>
      </c>
      <c r="R15" s="30">
        <f t="shared" si="7"/>
        <v>2699.9600000000064</v>
      </c>
      <c r="S15" s="31">
        <f t="shared" si="8"/>
        <v>-14170.40280000001</v>
      </c>
    </row>
    <row r="16" spans="1:19" ht="15">
      <c r="A16" s="11" t="s">
        <v>28</v>
      </c>
      <c r="B16" s="1">
        <v>0</v>
      </c>
      <c r="C16" s="4">
        <v>29105.36</v>
      </c>
      <c r="D16" s="4"/>
      <c r="E16" s="5">
        <v>24450.64</v>
      </c>
      <c r="F16" s="13">
        <v>647.36</v>
      </c>
      <c r="G16" s="3">
        <f t="shared" si="1"/>
        <v>1191.1424000000002</v>
      </c>
      <c r="H16" s="3">
        <f t="shared" si="2"/>
        <v>1035.776</v>
      </c>
      <c r="I16" s="3">
        <f t="shared" si="3"/>
        <v>517.888</v>
      </c>
      <c r="J16" s="29">
        <f t="shared" si="4"/>
        <v>9580.928</v>
      </c>
      <c r="K16" s="29">
        <v>4912.32</v>
      </c>
      <c r="L16" s="29"/>
      <c r="M16" s="29">
        <f t="shared" si="5"/>
        <v>8079.0528</v>
      </c>
      <c r="N16" s="29">
        <f t="shared" si="6"/>
        <v>929.12432</v>
      </c>
      <c r="O16" s="29"/>
      <c r="P16" s="29">
        <v>9745</v>
      </c>
      <c r="Q16" s="29">
        <f t="shared" si="0"/>
        <v>35991.23152</v>
      </c>
      <c r="R16" s="30">
        <f t="shared" si="7"/>
        <v>4654.720000000001</v>
      </c>
      <c r="S16" s="31">
        <f t="shared" si="8"/>
        <v>-11540.591520000002</v>
      </c>
    </row>
    <row r="17" spans="1:19" ht="15">
      <c r="A17" s="11" t="s">
        <v>29</v>
      </c>
      <c r="B17" s="1">
        <v>0</v>
      </c>
      <c r="C17" s="4">
        <v>26282.72</v>
      </c>
      <c r="D17" s="4"/>
      <c r="E17" s="5">
        <v>23666.17</v>
      </c>
      <c r="F17" s="13">
        <v>584.58</v>
      </c>
      <c r="G17" s="3">
        <f t="shared" si="1"/>
        <v>1075.6272000000001</v>
      </c>
      <c r="H17" s="3">
        <f t="shared" si="2"/>
        <v>935.3280000000001</v>
      </c>
      <c r="I17" s="3">
        <f t="shared" si="3"/>
        <v>467.66400000000004</v>
      </c>
      <c r="J17" s="29">
        <f t="shared" si="4"/>
        <v>8651.784000000001</v>
      </c>
      <c r="K17" s="29">
        <v>14268.94</v>
      </c>
      <c r="L17" s="29">
        <v>23693</v>
      </c>
      <c r="M17" s="29">
        <f t="shared" si="5"/>
        <v>7295.558400000001</v>
      </c>
      <c r="N17" s="29">
        <f t="shared" si="6"/>
        <v>899.3144599999999</v>
      </c>
      <c r="O17" s="29"/>
      <c r="P17" s="29">
        <v>7435</v>
      </c>
      <c r="Q17" s="29">
        <f t="shared" si="0"/>
        <v>64722.216060000006</v>
      </c>
      <c r="R17" s="30">
        <f t="shared" si="7"/>
        <v>2616.550000000003</v>
      </c>
      <c r="S17" s="31">
        <f t="shared" si="8"/>
        <v>-41056.04606000001</v>
      </c>
    </row>
    <row r="18" spans="1:19" ht="15">
      <c r="A18" s="11" t="s">
        <v>30</v>
      </c>
      <c r="B18" s="1">
        <v>0</v>
      </c>
      <c r="C18" s="4">
        <v>27374.4</v>
      </c>
      <c r="D18" s="4"/>
      <c r="E18" s="5">
        <v>23556.39</v>
      </c>
      <c r="F18" s="13">
        <v>608.86</v>
      </c>
      <c r="G18" s="3">
        <f t="shared" si="1"/>
        <v>1120.3024</v>
      </c>
      <c r="H18" s="3">
        <f t="shared" si="2"/>
        <v>974.176</v>
      </c>
      <c r="I18" s="3">
        <f t="shared" si="3"/>
        <v>487.088</v>
      </c>
      <c r="J18" s="29">
        <f t="shared" si="4"/>
        <v>9011.128</v>
      </c>
      <c r="K18" s="29">
        <v>14276.75</v>
      </c>
      <c r="L18" s="29">
        <v>11791</v>
      </c>
      <c r="M18" s="29">
        <f t="shared" si="5"/>
        <v>7598.572800000001</v>
      </c>
      <c r="N18" s="29">
        <f t="shared" si="6"/>
        <v>895.1428199999999</v>
      </c>
      <c r="O18" s="29"/>
      <c r="P18" s="29">
        <v>6905</v>
      </c>
      <c r="Q18" s="29">
        <f t="shared" si="0"/>
        <v>53059.16002</v>
      </c>
      <c r="R18" s="30">
        <f t="shared" si="7"/>
        <v>3818.010000000002</v>
      </c>
      <c r="S18" s="31">
        <f t="shared" si="8"/>
        <v>-29502.770020000004</v>
      </c>
    </row>
    <row r="19" spans="1:19" ht="15">
      <c r="A19" s="11" t="s">
        <v>31</v>
      </c>
      <c r="B19" s="1">
        <v>0</v>
      </c>
      <c r="C19" s="4">
        <v>27789.6</v>
      </c>
      <c r="D19" s="4"/>
      <c r="E19" s="5">
        <v>22448.9</v>
      </c>
      <c r="F19" s="13">
        <v>618.1</v>
      </c>
      <c r="G19" s="3">
        <f t="shared" si="1"/>
        <v>1137.304</v>
      </c>
      <c r="H19" s="3">
        <f t="shared" si="2"/>
        <v>988.96</v>
      </c>
      <c r="I19" s="3">
        <f t="shared" si="3"/>
        <v>494.48</v>
      </c>
      <c r="J19" s="29">
        <f t="shared" si="4"/>
        <v>9147.880000000001</v>
      </c>
      <c r="K19" s="29"/>
      <c r="L19" s="29"/>
      <c r="M19" s="29">
        <f t="shared" si="5"/>
        <v>7713.888000000001</v>
      </c>
      <c r="N19" s="29">
        <f t="shared" si="6"/>
        <v>853.0582</v>
      </c>
      <c r="O19" s="29"/>
      <c r="P19" s="29">
        <v>6310</v>
      </c>
      <c r="Q19" s="29">
        <f t="shared" si="0"/>
        <v>26645.570200000002</v>
      </c>
      <c r="R19" s="30">
        <f t="shared" si="7"/>
        <v>5340.699999999997</v>
      </c>
      <c r="S19" s="31">
        <f t="shared" si="8"/>
        <v>-4196.6702000000005</v>
      </c>
    </row>
    <row r="20" spans="1:19" ht="15">
      <c r="A20" s="11" t="s">
        <v>32</v>
      </c>
      <c r="B20" s="1">
        <v>0</v>
      </c>
      <c r="C20" s="4">
        <v>17108.08</v>
      </c>
      <c r="D20" s="4"/>
      <c r="E20" s="5">
        <v>16358.6</v>
      </c>
      <c r="F20" s="13">
        <v>380.52</v>
      </c>
      <c r="G20" s="3">
        <f t="shared" si="1"/>
        <v>700.1568</v>
      </c>
      <c r="H20" s="3">
        <f t="shared" si="2"/>
        <v>608.832</v>
      </c>
      <c r="I20" s="3">
        <f t="shared" si="3"/>
        <v>304.416</v>
      </c>
      <c r="J20" s="29">
        <f t="shared" si="4"/>
        <v>5631.696</v>
      </c>
      <c r="K20" s="29">
        <v>11592.07</v>
      </c>
      <c r="L20" s="29">
        <v>2000</v>
      </c>
      <c r="M20" s="29">
        <f t="shared" si="5"/>
        <v>4748.8895999999995</v>
      </c>
      <c r="N20" s="29">
        <f t="shared" si="6"/>
        <v>621.6268</v>
      </c>
      <c r="O20" s="29"/>
      <c r="P20" s="29">
        <v>8184</v>
      </c>
      <c r="Q20" s="29">
        <f t="shared" si="0"/>
        <v>34391.6872</v>
      </c>
      <c r="R20" s="30">
        <f t="shared" si="7"/>
        <v>749.4800000000014</v>
      </c>
      <c r="S20" s="31">
        <f t="shared" si="8"/>
        <v>-18033.0872</v>
      </c>
    </row>
    <row r="21" spans="1:19" ht="15">
      <c r="A21" s="11" t="s">
        <v>33</v>
      </c>
      <c r="B21" s="1">
        <v>0</v>
      </c>
      <c r="C21" s="4">
        <v>70213.73</v>
      </c>
      <c r="D21" s="4"/>
      <c r="E21" s="5">
        <v>63657.33</v>
      </c>
      <c r="F21" s="13">
        <v>1552.52</v>
      </c>
      <c r="G21" s="3">
        <f t="shared" si="1"/>
        <v>2856.6368</v>
      </c>
      <c r="H21" s="3">
        <f t="shared" si="2"/>
        <v>2484.032</v>
      </c>
      <c r="I21" s="3">
        <f t="shared" si="3"/>
        <v>1242.016</v>
      </c>
      <c r="J21" s="29">
        <f t="shared" si="4"/>
        <v>22977.296000000002</v>
      </c>
      <c r="K21" s="29">
        <v>8881</v>
      </c>
      <c r="L21" s="29"/>
      <c r="M21" s="29">
        <f t="shared" si="5"/>
        <v>19375.4496</v>
      </c>
      <c r="N21" s="29">
        <f t="shared" si="6"/>
        <v>2418.97854</v>
      </c>
      <c r="O21" s="29"/>
      <c r="P21" s="29"/>
      <c r="Q21" s="29">
        <f t="shared" si="0"/>
        <v>60235.40894000001</v>
      </c>
      <c r="R21" s="30">
        <f t="shared" si="7"/>
        <v>6556.399999999994</v>
      </c>
      <c r="S21" s="31">
        <f t="shared" si="8"/>
        <v>3421.9210599999933</v>
      </c>
    </row>
    <row r="22" spans="1:19" ht="15">
      <c r="A22" t="s">
        <v>34</v>
      </c>
      <c r="B22" s="1">
        <v>0</v>
      </c>
      <c r="C22" s="4">
        <v>42919.68</v>
      </c>
      <c r="D22" s="4"/>
      <c r="E22" s="5">
        <v>34027.74</v>
      </c>
      <c r="F22" s="13">
        <v>954.62</v>
      </c>
      <c r="G22" s="3">
        <f t="shared" si="1"/>
        <v>1756.5008</v>
      </c>
      <c r="H22" s="3">
        <f t="shared" si="2"/>
        <v>1527.392</v>
      </c>
      <c r="I22" s="3">
        <f t="shared" si="3"/>
        <v>763.696</v>
      </c>
      <c r="J22" s="29">
        <f t="shared" si="4"/>
        <v>14128.376</v>
      </c>
      <c r="K22" s="29">
        <v>16103.01</v>
      </c>
      <c r="L22" s="29"/>
      <c r="M22" s="29">
        <f t="shared" si="5"/>
        <v>11913.6576</v>
      </c>
      <c r="N22" s="29">
        <f t="shared" si="6"/>
        <v>1293.0541199999998</v>
      </c>
      <c r="O22" s="29"/>
      <c r="P22" s="29"/>
      <c r="Q22" s="29">
        <f t="shared" si="0"/>
        <v>47485.68652</v>
      </c>
      <c r="R22" s="30">
        <f t="shared" si="7"/>
        <v>8891.940000000002</v>
      </c>
      <c r="S22" s="31">
        <f t="shared" si="8"/>
        <v>-13457.946520000005</v>
      </c>
    </row>
    <row r="23" spans="1:19" ht="15">
      <c r="A23" s="11" t="s">
        <v>35</v>
      </c>
      <c r="B23" s="1">
        <v>0</v>
      </c>
      <c r="C23" s="4">
        <v>44840.48</v>
      </c>
      <c r="D23" s="4"/>
      <c r="E23" s="5">
        <v>37505.59</v>
      </c>
      <c r="F23" s="13">
        <v>997.34</v>
      </c>
      <c r="G23" s="3">
        <f t="shared" si="1"/>
        <v>1835.1056</v>
      </c>
      <c r="H23" s="3">
        <f t="shared" si="2"/>
        <v>1595.7440000000001</v>
      </c>
      <c r="I23" s="3">
        <f t="shared" si="3"/>
        <v>797.8720000000001</v>
      </c>
      <c r="J23" s="29">
        <f t="shared" si="4"/>
        <v>14760.632000000001</v>
      </c>
      <c r="K23" s="29">
        <v>9709.26</v>
      </c>
      <c r="L23" s="29"/>
      <c r="M23" s="29">
        <f t="shared" si="5"/>
        <v>12446.8032</v>
      </c>
      <c r="N23" s="29">
        <f t="shared" si="6"/>
        <v>1425.2124199999998</v>
      </c>
      <c r="O23" s="29"/>
      <c r="P23" s="29">
        <v>6025</v>
      </c>
      <c r="Q23" s="29">
        <f t="shared" si="0"/>
        <v>48595.62922</v>
      </c>
      <c r="R23" s="30">
        <f t="shared" si="7"/>
        <v>7334.890000000007</v>
      </c>
      <c r="S23" s="31">
        <f t="shared" si="8"/>
        <v>-11090.039220000006</v>
      </c>
    </row>
    <row r="24" spans="1:19" ht="15">
      <c r="A24" s="11" t="s">
        <v>36</v>
      </c>
      <c r="B24" s="1">
        <v>0</v>
      </c>
      <c r="C24" s="4">
        <v>39703.6</v>
      </c>
      <c r="D24" s="4"/>
      <c r="E24" s="5">
        <v>36153.15</v>
      </c>
      <c r="F24" s="13">
        <v>883.09</v>
      </c>
      <c r="G24" s="3">
        <f t="shared" si="1"/>
        <v>1624.8856</v>
      </c>
      <c r="H24" s="3">
        <f t="shared" si="2"/>
        <v>1412.9440000000002</v>
      </c>
      <c r="I24" s="3">
        <f t="shared" si="3"/>
        <v>706.4720000000001</v>
      </c>
      <c r="J24" s="29">
        <f t="shared" si="4"/>
        <v>13069.732000000002</v>
      </c>
      <c r="K24" s="29">
        <v>7091.56</v>
      </c>
      <c r="L24" s="29"/>
      <c r="M24" s="29">
        <f t="shared" si="5"/>
        <v>11020.9632</v>
      </c>
      <c r="N24" s="29">
        <f t="shared" si="6"/>
        <v>1373.8197</v>
      </c>
      <c r="O24" s="29"/>
      <c r="P24" s="29"/>
      <c r="Q24" s="29">
        <f t="shared" si="0"/>
        <v>36300.376500000006</v>
      </c>
      <c r="R24" s="30">
        <f t="shared" si="7"/>
        <v>3550.449999999997</v>
      </c>
      <c r="S24" s="31">
        <f t="shared" si="8"/>
        <v>-147.2265000000043</v>
      </c>
    </row>
    <row r="25" spans="1:19" ht="15">
      <c r="A25" s="11" t="s">
        <v>37</v>
      </c>
      <c r="B25" s="1">
        <v>0</v>
      </c>
      <c r="C25" s="4">
        <v>48268.19</v>
      </c>
      <c r="D25" s="4"/>
      <c r="E25" s="5">
        <v>43072.79</v>
      </c>
      <c r="F25" s="13">
        <v>1073.59</v>
      </c>
      <c r="G25" s="3">
        <f t="shared" si="1"/>
        <v>1975.4055999999998</v>
      </c>
      <c r="H25" s="3">
        <f t="shared" si="2"/>
        <v>1717.744</v>
      </c>
      <c r="I25" s="3">
        <f t="shared" si="3"/>
        <v>858.872</v>
      </c>
      <c r="J25" s="29">
        <f t="shared" si="4"/>
        <v>15889.132</v>
      </c>
      <c r="K25" s="29">
        <v>9769.18</v>
      </c>
      <c r="L25" s="29"/>
      <c r="M25" s="29">
        <f t="shared" si="5"/>
        <v>13398.403199999999</v>
      </c>
      <c r="N25" s="29">
        <f t="shared" si="6"/>
        <v>1636.76602</v>
      </c>
      <c r="O25" s="29"/>
      <c r="P25" s="29">
        <v>4366</v>
      </c>
      <c r="Q25" s="29">
        <f t="shared" si="0"/>
        <v>49611.50282</v>
      </c>
      <c r="R25" s="30">
        <f t="shared" si="7"/>
        <v>5195.4000000000015</v>
      </c>
      <c r="S25" s="31">
        <f t="shared" si="8"/>
        <v>-6538.712820000001</v>
      </c>
    </row>
    <row r="26" spans="1:19" ht="15">
      <c r="A26" t="s">
        <v>38</v>
      </c>
      <c r="B26" s="1">
        <v>0</v>
      </c>
      <c r="C26" s="4">
        <v>197147.12</v>
      </c>
      <c r="D26" s="4"/>
      <c r="E26" s="5">
        <v>173938.52</v>
      </c>
      <c r="F26" s="13">
        <v>4385.08</v>
      </c>
      <c r="G26" s="3">
        <f t="shared" si="1"/>
        <v>8068.5472</v>
      </c>
      <c r="H26" s="3">
        <f t="shared" si="2"/>
        <v>7016.128000000001</v>
      </c>
      <c r="I26" s="3">
        <f t="shared" si="3"/>
        <v>3508.0640000000003</v>
      </c>
      <c r="J26" s="29">
        <f t="shared" si="4"/>
        <v>64899.184</v>
      </c>
      <c r="K26" s="29">
        <v>36705.4</v>
      </c>
      <c r="L26" s="29">
        <v>24634</v>
      </c>
      <c r="M26" s="29">
        <f t="shared" si="5"/>
        <v>54725.7984</v>
      </c>
      <c r="N26" s="29">
        <f t="shared" si="6"/>
        <v>6609.6637599999995</v>
      </c>
      <c r="O26" s="29"/>
      <c r="P26" s="29"/>
      <c r="Q26" s="29">
        <f t="shared" si="0"/>
        <v>206166.78536</v>
      </c>
      <c r="R26" s="30">
        <f t="shared" si="7"/>
        <v>23208.600000000006</v>
      </c>
      <c r="S26" s="31">
        <f t="shared" si="8"/>
        <v>-32228.26536000002</v>
      </c>
    </row>
    <row r="27" spans="1:19" ht="15">
      <c r="A27" s="11" t="s">
        <v>39</v>
      </c>
      <c r="B27" s="1">
        <v>0</v>
      </c>
      <c r="C27" s="4">
        <v>43707.2</v>
      </c>
      <c r="D27" s="4"/>
      <c r="E27" s="5">
        <v>36979.11</v>
      </c>
      <c r="F27" s="13">
        <v>972.13</v>
      </c>
      <c r="G27" s="3">
        <f t="shared" si="1"/>
        <v>1788.7192</v>
      </c>
      <c r="H27" s="3">
        <f t="shared" si="2"/>
        <v>1555.4080000000001</v>
      </c>
      <c r="I27" s="3">
        <f t="shared" si="3"/>
        <v>777.7040000000001</v>
      </c>
      <c r="J27" s="29">
        <f t="shared" si="4"/>
        <v>14387.524000000001</v>
      </c>
      <c r="K27" s="29">
        <v>14845.56</v>
      </c>
      <c r="L27" s="29"/>
      <c r="M27" s="29">
        <f t="shared" si="5"/>
        <v>12132.1824</v>
      </c>
      <c r="N27" s="29">
        <f t="shared" si="6"/>
        <v>1405.20618</v>
      </c>
      <c r="O27" s="29"/>
      <c r="P27" s="29"/>
      <c r="Q27" s="29">
        <f t="shared" si="0"/>
        <v>46892.30378</v>
      </c>
      <c r="R27" s="30">
        <f t="shared" si="7"/>
        <v>6728.0899999999965</v>
      </c>
      <c r="S27" s="31">
        <f t="shared" si="8"/>
        <v>-9913.193780000001</v>
      </c>
    </row>
    <row r="28" spans="1:19" ht="15">
      <c r="A28" t="s">
        <v>40</v>
      </c>
      <c r="B28" s="1">
        <v>0</v>
      </c>
      <c r="C28" s="4">
        <v>149404.62</v>
      </c>
      <c r="D28" s="4"/>
      <c r="E28" s="5">
        <v>133615.89</v>
      </c>
      <c r="F28" s="13">
        <v>3322.02</v>
      </c>
      <c r="G28" s="3">
        <f t="shared" si="1"/>
        <v>6112.5168</v>
      </c>
      <c r="H28" s="3">
        <f t="shared" si="2"/>
        <v>5315.232</v>
      </c>
      <c r="I28" s="3">
        <f t="shared" si="3"/>
        <v>2657.616</v>
      </c>
      <c r="J28" s="29">
        <f t="shared" si="4"/>
        <v>49165.896</v>
      </c>
      <c r="K28" s="29">
        <v>28282.8</v>
      </c>
      <c r="L28" s="29">
        <v>9212</v>
      </c>
      <c r="M28" s="29">
        <f t="shared" si="5"/>
        <v>41458.8096</v>
      </c>
      <c r="N28" s="29">
        <f t="shared" si="6"/>
        <v>5077.40382</v>
      </c>
      <c r="O28" s="29"/>
      <c r="P28" s="29"/>
      <c r="Q28" s="29">
        <f t="shared" si="0"/>
        <v>147282.27422000002</v>
      </c>
      <c r="R28" s="30">
        <f t="shared" si="7"/>
        <v>15788.729999999981</v>
      </c>
      <c r="S28" s="31">
        <f t="shared" si="8"/>
        <v>-13666.384220000007</v>
      </c>
    </row>
    <row r="29" spans="1:19" ht="15">
      <c r="A29" s="11" t="s">
        <v>41</v>
      </c>
      <c r="B29" s="1">
        <v>0</v>
      </c>
      <c r="C29" s="4">
        <v>67684.39</v>
      </c>
      <c r="D29" s="4"/>
      <c r="E29" s="5">
        <v>60531.03</v>
      </c>
      <c r="F29" s="13">
        <v>1505.73</v>
      </c>
      <c r="G29" s="3">
        <f t="shared" si="1"/>
        <v>2770.5432</v>
      </c>
      <c r="H29" s="3">
        <f t="shared" si="2"/>
        <v>2409.168</v>
      </c>
      <c r="I29" s="3">
        <f t="shared" si="3"/>
        <v>1204.584</v>
      </c>
      <c r="J29" s="29">
        <f t="shared" si="4"/>
        <v>22284.804</v>
      </c>
      <c r="K29" s="29">
        <v>12844.51</v>
      </c>
      <c r="L29" s="29"/>
      <c r="M29" s="29">
        <f t="shared" si="5"/>
        <v>18791.5104</v>
      </c>
      <c r="N29" s="29">
        <f t="shared" si="6"/>
        <v>2300.1791399999997</v>
      </c>
      <c r="O29" s="29"/>
      <c r="P29" s="29">
        <v>5782</v>
      </c>
      <c r="Q29" s="29">
        <f t="shared" si="0"/>
        <v>68387.29874</v>
      </c>
      <c r="R29" s="30">
        <f t="shared" si="7"/>
        <v>7153.360000000001</v>
      </c>
      <c r="S29" s="31">
        <f t="shared" si="8"/>
        <v>-7856.2687399999995</v>
      </c>
    </row>
    <row r="30" spans="1:19" ht="15">
      <c r="A30" s="11" t="s">
        <v>42</v>
      </c>
      <c r="B30" s="1">
        <v>0</v>
      </c>
      <c r="C30" s="4">
        <v>42550.72</v>
      </c>
      <c r="D30" s="4"/>
      <c r="E30" s="5">
        <v>37677.08</v>
      </c>
      <c r="F30" s="13">
        <v>946.41</v>
      </c>
      <c r="G30" s="3">
        <f t="shared" si="1"/>
        <v>1741.3944</v>
      </c>
      <c r="H30" s="3">
        <f t="shared" si="2"/>
        <v>1514.256</v>
      </c>
      <c r="I30" s="3">
        <f t="shared" si="3"/>
        <v>757.128</v>
      </c>
      <c r="J30" s="29">
        <f t="shared" si="4"/>
        <v>14006.868</v>
      </c>
      <c r="K30" s="29">
        <v>14666.56</v>
      </c>
      <c r="L30" s="29"/>
      <c r="M30" s="29">
        <f t="shared" si="5"/>
        <v>11811.1968</v>
      </c>
      <c r="N30" s="29">
        <f t="shared" si="6"/>
        <v>1431.72904</v>
      </c>
      <c r="O30" s="29"/>
      <c r="P30" s="29"/>
      <c r="Q30" s="29">
        <f t="shared" si="0"/>
        <v>45929.13224</v>
      </c>
      <c r="R30" s="30">
        <f t="shared" si="7"/>
        <v>4873.639999999999</v>
      </c>
      <c r="S30" s="31">
        <f t="shared" si="8"/>
        <v>-8252.052239999997</v>
      </c>
    </row>
    <row r="31" spans="1:19" ht="15">
      <c r="A31" s="11" t="s">
        <v>43</v>
      </c>
      <c r="B31" s="1">
        <v>0</v>
      </c>
      <c r="C31" s="4">
        <v>34033.44</v>
      </c>
      <c r="D31" s="4"/>
      <c r="E31" s="5">
        <v>32708.64</v>
      </c>
      <c r="F31" s="13">
        <v>756.97</v>
      </c>
      <c r="G31" s="3">
        <f t="shared" si="1"/>
        <v>1392.8248</v>
      </c>
      <c r="H31" s="3">
        <f t="shared" si="2"/>
        <v>1211.152</v>
      </c>
      <c r="I31" s="3">
        <f t="shared" si="3"/>
        <v>605.576</v>
      </c>
      <c r="J31" s="29">
        <f t="shared" si="4"/>
        <v>11203.156</v>
      </c>
      <c r="K31" s="29">
        <v>16533.74</v>
      </c>
      <c r="L31" s="29"/>
      <c r="M31" s="29">
        <f t="shared" si="5"/>
        <v>9446.9856</v>
      </c>
      <c r="N31" s="29">
        <f t="shared" si="6"/>
        <v>1242.92832</v>
      </c>
      <c r="O31" s="29"/>
      <c r="P31" s="29"/>
      <c r="Q31" s="29">
        <f t="shared" si="0"/>
        <v>41636.36272</v>
      </c>
      <c r="R31" s="30">
        <f t="shared" si="7"/>
        <v>1324.800000000003</v>
      </c>
      <c r="S31" s="31">
        <f t="shared" si="8"/>
        <v>-8927.722719999998</v>
      </c>
    </row>
    <row r="32" spans="1:19" ht="15">
      <c r="A32" s="11" t="s">
        <v>44</v>
      </c>
      <c r="B32" s="1">
        <v>0</v>
      </c>
      <c r="C32" s="4">
        <v>36260.17</v>
      </c>
      <c r="D32" s="4"/>
      <c r="E32" s="5">
        <v>35887.39</v>
      </c>
      <c r="F32" s="13">
        <v>806.63</v>
      </c>
      <c r="G32" s="3">
        <f t="shared" si="1"/>
        <v>1484.1992</v>
      </c>
      <c r="H32" s="3">
        <f t="shared" si="2"/>
        <v>1290.6080000000002</v>
      </c>
      <c r="I32" s="3">
        <f t="shared" si="3"/>
        <v>645.3040000000001</v>
      </c>
      <c r="J32" s="29">
        <f t="shared" si="4"/>
        <v>11938.124</v>
      </c>
      <c r="K32" s="29">
        <v>13534.5</v>
      </c>
      <c r="L32" s="29"/>
      <c r="M32" s="29">
        <f t="shared" si="5"/>
        <v>10066.742400000001</v>
      </c>
      <c r="N32" s="29">
        <f t="shared" si="6"/>
        <v>1363.72082</v>
      </c>
      <c r="O32" s="29"/>
      <c r="P32" s="29"/>
      <c r="Q32" s="29">
        <f t="shared" si="0"/>
        <v>40323.19842</v>
      </c>
      <c r="R32" s="30">
        <f t="shared" si="7"/>
        <v>372.77999999999884</v>
      </c>
      <c r="S32" s="31">
        <f t="shared" si="8"/>
        <v>-4435.808420000001</v>
      </c>
    </row>
    <row r="33" spans="1:19" ht="15">
      <c r="A33" s="11" t="s">
        <v>45</v>
      </c>
      <c r="B33" s="1">
        <v>0</v>
      </c>
      <c r="C33" s="4">
        <v>12544.8</v>
      </c>
      <c r="D33" s="4"/>
      <c r="E33" s="5">
        <v>10559.36</v>
      </c>
      <c r="F33" s="13">
        <v>279.02</v>
      </c>
      <c r="G33" s="3">
        <f t="shared" si="1"/>
        <v>513.3968</v>
      </c>
      <c r="H33" s="3">
        <f t="shared" si="2"/>
        <v>446.432</v>
      </c>
      <c r="I33" s="3">
        <f t="shared" si="3"/>
        <v>223.216</v>
      </c>
      <c r="J33" s="29">
        <f t="shared" si="4"/>
        <v>4129.496</v>
      </c>
      <c r="K33" s="29"/>
      <c r="L33" s="29"/>
      <c r="M33" s="29">
        <f t="shared" si="5"/>
        <v>3482.1695999999997</v>
      </c>
      <c r="N33" s="29">
        <f t="shared" si="6"/>
        <v>401.25568</v>
      </c>
      <c r="O33" s="29"/>
      <c r="P33" s="29">
        <v>930</v>
      </c>
      <c r="Q33" s="29">
        <f t="shared" si="0"/>
        <v>10125.96608</v>
      </c>
      <c r="R33" s="30">
        <f t="shared" si="7"/>
        <v>1985.4399999999987</v>
      </c>
      <c r="S33" s="31">
        <f t="shared" si="8"/>
        <v>433.39392000000043</v>
      </c>
    </row>
    <row r="34" spans="1:19" ht="15">
      <c r="A34" s="11" t="s">
        <v>46</v>
      </c>
      <c r="B34" s="1">
        <v>0</v>
      </c>
      <c r="C34" s="4">
        <v>27691.58</v>
      </c>
      <c r="D34" s="4"/>
      <c r="E34" s="5">
        <v>24734.64</v>
      </c>
      <c r="F34" s="13">
        <v>617.57</v>
      </c>
      <c r="G34" s="3">
        <f t="shared" si="1"/>
        <v>1136.3288000000002</v>
      </c>
      <c r="H34" s="3">
        <f t="shared" si="2"/>
        <v>988.1120000000001</v>
      </c>
      <c r="I34" s="3">
        <f t="shared" si="3"/>
        <v>494.05600000000004</v>
      </c>
      <c r="J34" s="29">
        <f t="shared" si="4"/>
        <v>9140.036000000002</v>
      </c>
      <c r="K34" s="29">
        <v>15517.56</v>
      </c>
      <c r="L34" s="29"/>
      <c r="M34" s="29">
        <f t="shared" si="5"/>
        <v>7707.2736</v>
      </c>
      <c r="N34" s="29">
        <f t="shared" si="6"/>
        <v>939.9163199999999</v>
      </c>
      <c r="O34" s="29"/>
      <c r="P34" s="29"/>
      <c r="Q34" s="29">
        <f t="shared" si="0"/>
        <v>35923.282719999996</v>
      </c>
      <c r="R34" s="30">
        <f t="shared" si="7"/>
        <v>2956.9400000000023</v>
      </c>
      <c r="S34" s="31">
        <f t="shared" si="8"/>
        <v>-11188.642719999996</v>
      </c>
    </row>
    <row r="35" spans="1:19" ht="15">
      <c r="A35" t="s">
        <v>47</v>
      </c>
      <c r="B35" s="1">
        <v>0</v>
      </c>
      <c r="C35" s="4">
        <v>145730.49</v>
      </c>
      <c r="D35" s="4"/>
      <c r="E35" s="5">
        <v>129340.87</v>
      </c>
      <c r="F35" s="13">
        <v>3244.68</v>
      </c>
      <c r="G35" s="3">
        <f t="shared" si="1"/>
        <v>5970.2112</v>
      </c>
      <c r="H35" s="3">
        <f t="shared" si="2"/>
        <v>5191.488</v>
      </c>
      <c r="I35" s="3">
        <f t="shared" si="3"/>
        <v>2595.744</v>
      </c>
      <c r="J35" s="29">
        <f t="shared" si="4"/>
        <v>48021.264</v>
      </c>
      <c r="K35" s="29">
        <v>59852.94</v>
      </c>
      <c r="L35" s="29"/>
      <c r="M35" s="29">
        <f t="shared" si="5"/>
        <v>40493.6064</v>
      </c>
      <c r="N35" s="29">
        <f t="shared" si="6"/>
        <v>4914.95306</v>
      </c>
      <c r="O35" s="29"/>
      <c r="P35" s="29">
        <v>28245</v>
      </c>
      <c r="Q35" s="29">
        <f t="shared" si="0"/>
        <v>195285.20666</v>
      </c>
      <c r="R35" s="30">
        <f t="shared" si="7"/>
        <v>16389.619999999995</v>
      </c>
      <c r="S35" s="31">
        <f t="shared" si="8"/>
        <v>-65944.33666</v>
      </c>
    </row>
    <row r="36" spans="1:19" ht="15">
      <c r="A36" t="s">
        <v>48</v>
      </c>
      <c r="B36" s="1">
        <v>0</v>
      </c>
      <c r="C36" s="4">
        <v>197610.22</v>
      </c>
      <c r="D36" s="4"/>
      <c r="E36" s="5">
        <v>179179.93</v>
      </c>
      <c r="F36" s="13">
        <v>4395.32</v>
      </c>
      <c r="G36" s="3">
        <f t="shared" si="1"/>
        <v>8087.3888</v>
      </c>
      <c r="H36" s="3">
        <f t="shared" si="2"/>
        <v>7032.512</v>
      </c>
      <c r="I36" s="3">
        <f t="shared" si="3"/>
        <v>3516.256</v>
      </c>
      <c r="J36" s="29">
        <f t="shared" si="4"/>
        <v>65050.736</v>
      </c>
      <c r="K36" s="29">
        <v>48001.98</v>
      </c>
      <c r="L36" s="29"/>
      <c r="M36" s="29">
        <f t="shared" si="5"/>
        <v>54853.5936</v>
      </c>
      <c r="N36" s="29">
        <f t="shared" si="6"/>
        <v>6808.837339999999</v>
      </c>
      <c r="O36" s="29"/>
      <c r="P36" s="29">
        <v>61780</v>
      </c>
      <c r="Q36" s="29">
        <f t="shared" si="0"/>
        <v>255131.30374</v>
      </c>
      <c r="R36" s="30">
        <f t="shared" si="7"/>
        <v>18430.290000000008</v>
      </c>
      <c r="S36" s="31">
        <f t="shared" si="8"/>
        <v>-75951.37374000001</v>
      </c>
    </row>
    <row r="37" spans="1:19" ht="15">
      <c r="A37" t="s">
        <v>49</v>
      </c>
      <c r="B37" s="1">
        <v>0</v>
      </c>
      <c r="C37" s="4">
        <v>187765.35</v>
      </c>
      <c r="D37" s="4"/>
      <c r="E37" s="5">
        <v>172268.38</v>
      </c>
      <c r="F37" s="13">
        <v>4176.21</v>
      </c>
      <c r="G37" s="3">
        <f t="shared" si="1"/>
        <v>7684.2264000000005</v>
      </c>
      <c r="H37" s="3">
        <f t="shared" si="2"/>
        <v>6681.936000000001</v>
      </c>
      <c r="I37" s="3">
        <f t="shared" si="3"/>
        <v>3340.9680000000003</v>
      </c>
      <c r="J37" s="29">
        <f t="shared" si="4"/>
        <v>61807.908</v>
      </c>
      <c r="K37" s="29">
        <v>25030.11</v>
      </c>
      <c r="L37" s="29"/>
      <c r="M37" s="29">
        <f t="shared" si="5"/>
        <v>52119.1008</v>
      </c>
      <c r="N37" s="29">
        <f t="shared" si="6"/>
        <v>6546.19844</v>
      </c>
      <c r="O37" s="29"/>
      <c r="P37" s="29"/>
      <c r="Q37" s="29">
        <f t="shared" si="0"/>
        <v>163210.44764000003</v>
      </c>
      <c r="R37" s="30">
        <f t="shared" si="7"/>
        <v>15496.970000000001</v>
      </c>
      <c r="S37" s="31">
        <f t="shared" si="8"/>
        <v>9057.932359999977</v>
      </c>
    </row>
    <row r="38" spans="1:19" ht="15">
      <c r="A38" s="11" t="s">
        <v>50</v>
      </c>
      <c r="B38" s="1">
        <v>0</v>
      </c>
      <c r="C38" s="4">
        <v>27483.6</v>
      </c>
      <c r="D38" s="4"/>
      <c r="E38" s="5">
        <v>23497.38</v>
      </c>
      <c r="F38" s="13">
        <v>611.29</v>
      </c>
      <c r="G38" s="3">
        <f t="shared" si="1"/>
        <v>1124.7736</v>
      </c>
      <c r="H38" s="3">
        <f t="shared" si="2"/>
        <v>978.064</v>
      </c>
      <c r="I38" s="3">
        <f t="shared" si="3"/>
        <v>489.032</v>
      </c>
      <c r="J38" s="29">
        <f t="shared" si="4"/>
        <v>9047.092</v>
      </c>
      <c r="K38" s="29">
        <v>7100</v>
      </c>
      <c r="L38" s="29">
        <v>14992</v>
      </c>
      <c r="M38" s="29">
        <f t="shared" si="5"/>
        <v>7628.8992</v>
      </c>
      <c r="N38" s="29">
        <f t="shared" si="6"/>
        <v>892.90044</v>
      </c>
      <c r="O38" s="29"/>
      <c r="P38" s="29"/>
      <c r="Q38" s="29">
        <f t="shared" si="0"/>
        <v>42252.76124</v>
      </c>
      <c r="R38" s="30">
        <f t="shared" si="7"/>
        <v>3986.2199999999975</v>
      </c>
      <c r="S38" s="31">
        <f t="shared" si="8"/>
        <v>-18755.38124</v>
      </c>
    </row>
    <row r="39" spans="1:19" ht="15">
      <c r="A39" s="17" t="s">
        <v>51</v>
      </c>
      <c r="B39" s="1">
        <v>0</v>
      </c>
      <c r="C39" s="4">
        <v>180893.23</v>
      </c>
      <c r="D39" s="4"/>
      <c r="E39" s="5">
        <v>167642.55</v>
      </c>
      <c r="F39" s="13">
        <v>4026</v>
      </c>
      <c r="G39" s="3">
        <f t="shared" si="1"/>
        <v>7407.84</v>
      </c>
      <c r="H39" s="3">
        <f t="shared" si="2"/>
        <v>6441.6</v>
      </c>
      <c r="I39" s="3">
        <f t="shared" si="3"/>
        <v>3220.8</v>
      </c>
      <c r="J39" s="29">
        <f t="shared" si="4"/>
        <v>59584.8</v>
      </c>
      <c r="K39" s="29">
        <v>37318.17</v>
      </c>
      <c r="L39" s="29">
        <v>50898</v>
      </c>
      <c r="M39" s="29">
        <f t="shared" si="5"/>
        <v>50244.48</v>
      </c>
      <c r="N39" s="29">
        <f t="shared" si="6"/>
        <v>6370.416899999999</v>
      </c>
      <c r="O39" s="29"/>
      <c r="P39" s="29">
        <v>49390</v>
      </c>
      <c r="Q39" s="29">
        <f aca="true" t="shared" si="9" ref="Q39:Q70">SUM(G39:P39)</f>
        <v>270876.1069</v>
      </c>
      <c r="R39" s="30">
        <f t="shared" si="7"/>
        <v>13250.680000000022</v>
      </c>
      <c r="S39" s="31">
        <f aca="true" t="shared" si="10" ref="S39:S70">E39-Q39</f>
        <v>-103233.55690000003</v>
      </c>
    </row>
    <row r="40" spans="1:19" ht="15">
      <c r="A40" s="17" t="s">
        <v>52</v>
      </c>
      <c r="B40" s="1">
        <v>0</v>
      </c>
      <c r="C40" s="4">
        <v>146167.6</v>
      </c>
      <c r="D40" s="4"/>
      <c r="E40" s="5">
        <v>129730.5</v>
      </c>
      <c r="F40" s="13">
        <v>3251.06</v>
      </c>
      <c r="G40" s="3">
        <f t="shared" si="1"/>
        <v>5981.9504</v>
      </c>
      <c r="H40" s="3">
        <f t="shared" si="2"/>
        <v>5201.696</v>
      </c>
      <c r="I40" s="3">
        <f t="shared" si="3"/>
        <v>2600.848</v>
      </c>
      <c r="J40" s="29">
        <f t="shared" si="4"/>
        <v>48115.688</v>
      </c>
      <c r="K40" s="29">
        <v>25092.37</v>
      </c>
      <c r="L40" s="29"/>
      <c r="M40" s="29">
        <f t="shared" si="5"/>
        <v>40573.2288</v>
      </c>
      <c r="N40" s="29">
        <f t="shared" si="6"/>
        <v>4929.759</v>
      </c>
      <c r="O40" s="29"/>
      <c r="P40" s="29"/>
      <c r="Q40" s="29">
        <f t="shared" si="9"/>
        <v>132495.5402</v>
      </c>
      <c r="R40" s="30">
        <f t="shared" si="7"/>
        <v>16437.100000000006</v>
      </c>
      <c r="S40" s="31">
        <f t="shared" si="10"/>
        <v>-2765.0401999999885</v>
      </c>
    </row>
    <row r="41" spans="1:19" ht="15">
      <c r="A41" s="17" t="s">
        <v>53</v>
      </c>
      <c r="B41" s="1">
        <v>0</v>
      </c>
      <c r="C41" s="4">
        <v>148582.96</v>
      </c>
      <c r="D41" s="4"/>
      <c r="E41" s="5">
        <v>125007.44</v>
      </c>
      <c r="F41" s="13">
        <v>3304.77</v>
      </c>
      <c r="G41" s="3">
        <f t="shared" si="1"/>
        <v>6080.776800000001</v>
      </c>
      <c r="H41" s="3">
        <f t="shared" si="2"/>
        <v>5287.6320000000005</v>
      </c>
      <c r="I41" s="3">
        <f t="shared" si="3"/>
        <v>2643.8160000000003</v>
      </c>
      <c r="J41" s="29">
        <f t="shared" si="4"/>
        <v>48910.596000000005</v>
      </c>
      <c r="K41" s="29">
        <v>20713.51</v>
      </c>
      <c r="L41" s="29"/>
      <c r="M41" s="29">
        <f t="shared" si="5"/>
        <v>41243.5296</v>
      </c>
      <c r="N41" s="29">
        <f t="shared" si="6"/>
        <v>4750.28272</v>
      </c>
      <c r="O41" s="29"/>
      <c r="P41" s="29"/>
      <c r="Q41" s="29">
        <f t="shared" si="9"/>
        <v>129630.14312000001</v>
      </c>
      <c r="R41" s="30">
        <f t="shared" si="7"/>
        <v>23575.51999999999</v>
      </c>
      <c r="S41" s="31">
        <f t="shared" si="10"/>
        <v>-4622.703120000006</v>
      </c>
    </row>
    <row r="42" spans="1:19" ht="15">
      <c r="A42" s="17" t="s">
        <v>54</v>
      </c>
      <c r="B42" s="1">
        <v>0</v>
      </c>
      <c r="C42" s="4">
        <v>182759.68</v>
      </c>
      <c r="D42" s="4"/>
      <c r="E42" s="5">
        <v>171634.14</v>
      </c>
      <c r="F42" s="13">
        <v>4064.94</v>
      </c>
      <c r="G42" s="3">
        <f t="shared" si="1"/>
        <v>7479.489600000001</v>
      </c>
      <c r="H42" s="3">
        <f t="shared" si="2"/>
        <v>6503.904</v>
      </c>
      <c r="I42" s="3">
        <f t="shared" si="3"/>
        <v>3251.952</v>
      </c>
      <c r="J42" s="29">
        <f t="shared" si="4"/>
        <v>60161.112</v>
      </c>
      <c r="K42" s="29">
        <v>17241</v>
      </c>
      <c r="L42" s="29"/>
      <c r="M42" s="29">
        <f t="shared" si="5"/>
        <v>50730.4512</v>
      </c>
      <c r="N42" s="29">
        <f t="shared" si="6"/>
        <v>6522.097320000001</v>
      </c>
      <c r="O42" s="29"/>
      <c r="P42" s="29">
        <v>24110</v>
      </c>
      <c r="Q42" s="29">
        <f t="shared" si="9"/>
        <v>176000.00612</v>
      </c>
      <c r="R42" s="30">
        <f t="shared" si="7"/>
        <v>11125.539999999979</v>
      </c>
      <c r="S42" s="31">
        <f t="shared" si="10"/>
        <v>-4365.8661199999915</v>
      </c>
    </row>
    <row r="43" spans="1:19" ht="15">
      <c r="A43" s="17" t="s">
        <v>55</v>
      </c>
      <c r="B43" s="1">
        <v>0</v>
      </c>
      <c r="C43" s="4">
        <v>195647.12</v>
      </c>
      <c r="D43" s="4"/>
      <c r="E43" s="5">
        <v>181272.07</v>
      </c>
      <c r="F43" s="13">
        <v>4351.5</v>
      </c>
      <c r="G43" s="3">
        <f t="shared" si="1"/>
        <v>8006.76</v>
      </c>
      <c r="H43" s="3">
        <f t="shared" si="2"/>
        <v>6962.400000000001</v>
      </c>
      <c r="I43" s="3">
        <f t="shared" si="3"/>
        <v>3481.2000000000003</v>
      </c>
      <c r="J43" s="29">
        <f t="shared" si="4"/>
        <v>64402.200000000004</v>
      </c>
      <c r="K43" s="29">
        <v>40809.71</v>
      </c>
      <c r="L43" s="29"/>
      <c r="M43" s="29">
        <f t="shared" si="5"/>
        <v>54306.72</v>
      </c>
      <c r="N43" s="29">
        <f t="shared" si="6"/>
        <v>6888.33866</v>
      </c>
      <c r="O43" s="29"/>
      <c r="P43" s="29"/>
      <c r="Q43" s="29">
        <f t="shared" si="9"/>
        <v>184857.32866</v>
      </c>
      <c r="R43" s="30">
        <f t="shared" si="7"/>
        <v>14375.049999999988</v>
      </c>
      <c r="S43" s="31">
        <f t="shared" si="10"/>
        <v>-3585.2586599999922</v>
      </c>
    </row>
    <row r="44" spans="1:19" ht="15">
      <c r="A44" s="11" t="s">
        <v>56</v>
      </c>
      <c r="B44" s="1">
        <v>0</v>
      </c>
      <c r="C44" s="4">
        <v>53194.08</v>
      </c>
      <c r="D44" s="4"/>
      <c r="E44" s="5">
        <v>39728.67</v>
      </c>
      <c r="F44" s="13">
        <v>1183.14</v>
      </c>
      <c r="G44" s="3">
        <f t="shared" si="1"/>
        <v>2176.9776</v>
      </c>
      <c r="H44" s="3">
        <f t="shared" si="2"/>
        <v>1893.0240000000003</v>
      </c>
      <c r="I44" s="3">
        <f t="shared" si="3"/>
        <v>946.5120000000002</v>
      </c>
      <c r="J44" s="29">
        <f t="shared" si="4"/>
        <v>17510.472</v>
      </c>
      <c r="K44" s="29">
        <v>9386.72</v>
      </c>
      <c r="L44" s="29">
        <v>2300</v>
      </c>
      <c r="M44" s="29">
        <f t="shared" si="5"/>
        <v>14765.587200000002</v>
      </c>
      <c r="N44" s="29">
        <f t="shared" si="6"/>
        <v>1509.6894599999998</v>
      </c>
      <c r="O44" s="29"/>
      <c r="P44" s="29"/>
      <c r="Q44" s="29">
        <f t="shared" si="9"/>
        <v>50488.982260000004</v>
      </c>
      <c r="R44" s="30">
        <f t="shared" si="7"/>
        <v>13465.410000000003</v>
      </c>
      <c r="S44" s="31">
        <f t="shared" si="10"/>
        <v>-10760.312260000006</v>
      </c>
    </row>
    <row r="45" spans="1:19" ht="15">
      <c r="A45" s="11" t="s">
        <v>57</v>
      </c>
      <c r="B45" s="1">
        <v>0</v>
      </c>
      <c r="C45" s="4">
        <v>52999.36</v>
      </c>
      <c r="D45" s="4"/>
      <c r="E45" s="5">
        <v>43951.35</v>
      </c>
      <c r="F45" s="13">
        <v>1180.38</v>
      </c>
      <c r="G45" s="3">
        <f t="shared" si="1"/>
        <v>2171.8992000000003</v>
      </c>
      <c r="H45" s="3">
        <f t="shared" si="2"/>
        <v>1888.6080000000002</v>
      </c>
      <c r="I45" s="3">
        <f t="shared" si="3"/>
        <v>944.3040000000001</v>
      </c>
      <c r="J45" s="29">
        <f t="shared" si="4"/>
        <v>17469.624000000003</v>
      </c>
      <c r="K45" s="29">
        <v>7091.56</v>
      </c>
      <c r="L45" s="29"/>
      <c r="M45" s="29">
        <f t="shared" si="5"/>
        <v>14731.142400000002</v>
      </c>
      <c r="N45" s="29">
        <f t="shared" si="6"/>
        <v>1670.1513</v>
      </c>
      <c r="O45" s="29"/>
      <c r="P45" s="29"/>
      <c r="Q45" s="29">
        <f t="shared" si="9"/>
        <v>45967.28890000001</v>
      </c>
      <c r="R45" s="30">
        <f t="shared" si="7"/>
        <v>9048.010000000002</v>
      </c>
      <c r="S45" s="31">
        <f t="shared" si="10"/>
        <v>-2015.9389000000083</v>
      </c>
    </row>
    <row r="46" spans="1:19" ht="15">
      <c r="A46" s="11" t="s">
        <v>58</v>
      </c>
      <c r="B46" s="1">
        <v>0</v>
      </c>
      <c r="C46" s="4">
        <v>15161.44</v>
      </c>
      <c r="D46" s="4"/>
      <c r="E46" s="5">
        <v>6278.42</v>
      </c>
      <c r="F46" s="13">
        <v>337.22</v>
      </c>
      <c r="G46" s="3">
        <f t="shared" si="1"/>
        <v>620.4848000000001</v>
      </c>
      <c r="H46" s="3">
        <f t="shared" si="2"/>
        <v>539.552</v>
      </c>
      <c r="I46" s="3">
        <f t="shared" si="3"/>
        <v>269.776</v>
      </c>
      <c r="J46" s="29">
        <f t="shared" si="4"/>
        <v>4990.856000000001</v>
      </c>
      <c r="K46" s="29">
        <v>7091.56</v>
      </c>
      <c r="L46" s="29"/>
      <c r="M46" s="29">
        <f t="shared" si="5"/>
        <v>4208.5056</v>
      </c>
      <c r="N46" s="29">
        <f t="shared" si="6"/>
        <v>238.57996</v>
      </c>
      <c r="O46" s="29"/>
      <c r="P46" s="29"/>
      <c r="Q46" s="29">
        <f t="shared" si="9"/>
        <v>17959.31436</v>
      </c>
      <c r="R46" s="30">
        <f t="shared" si="7"/>
        <v>8883.02</v>
      </c>
      <c r="S46" s="31">
        <f t="shared" si="10"/>
        <v>-11680.89436</v>
      </c>
    </row>
    <row r="47" spans="1:19" ht="15">
      <c r="A47" s="11" t="s">
        <v>59</v>
      </c>
      <c r="B47" s="1">
        <v>0</v>
      </c>
      <c r="C47" s="4">
        <v>39124.8</v>
      </c>
      <c r="D47" s="4"/>
      <c r="E47" s="5">
        <v>33636.09</v>
      </c>
      <c r="F47" s="13">
        <v>870.21</v>
      </c>
      <c r="G47" s="3">
        <f t="shared" si="1"/>
        <v>1601.1864</v>
      </c>
      <c r="H47" s="3">
        <f t="shared" si="2"/>
        <v>1392.3360000000002</v>
      </c>
      <c r="I47" s="3">
        <f t="shared" si="3"/>
        <v>696.1680000000001</v>
      </c>
      <c r="J47" s="29">
        <f t="shared" si="4"/>
        <v>12879.108000000002</v>
      </c>
      <c r="K47" s="29">
        <v>8032.37</v>
      </c>
      <c r="L47" s="29"/>
      <c r="M47" s="29">
        <f t="shared" si="5"/>
        <v>10860.220800000001</v>
      </c>
      <c r="N47" s="29">
        <f t="shared" si="6"/>
        <v>1278.17142</v>
      </c>
      <c r="O47" s="29"/>
      <c r="P47" s="29"/>
      <c r="Q47" s="29">
        <f t="shared" si="9"/>
        <v>36739.560620000004</v>
      </c>
      <c r="R47" s="30">
        <f t="shared" si="7"/>
        <v>5488.710000000006</v>
      </c>
      <c r="S47" s="31">
        <f t="shared" si="10"/>
        <v>-3103.4706200000073</v>
      </c>
    </row>
    <row r="48" spans="1:19" ht="15">
      <c r="A48" s="11" t="s">
        <v>60</v>
      </c>
      <c r="B48" s="1">
        <v>0</v>
      </c>
      <c r="C48" s="4">
        <v>39253.47</v>
      </c>
      <c r="D48" s="4"/>
      <c r="E48" s="5">
        <v>35869.04</v>
      </c>
      <c r="F48" s="13">
        <v>870.82</v>
      </c>
      <c r="G48" s="3">
        <f t="shared" si="1"/>
        <v>1602.3088000000002</v>
      </c>
      <c r="H48" s="3">
        <f t="shared" si="2"/>
        <v>1393.3120000000001</v>
      </c>
      <c r="I48" s="3">
        <f t="shared" si="3"/>
        <v>696.6560000000001</v>
      </c>
      <c r="J48" s="29">
        <f t="shared" si="4"/>
        <v>12888.136000000002</v>
      </c>
      <c r="K48" s="29">
        <v>12966.93</v>
      </c>
      <c r="L48" s="29">
        <v>5000</v>
      </c>
      <c r="M48" s="29">
        <f t="shared" si="5"/>
        <v>10867.833600000002</v>
      </c>
      <c r="N48" s="29">
        <f t="shared" si="6"/>
        <v>1363.02352</v>
      </c>
      <c r="O48" s="29"/>
      <c r="P48" s="29"/>
      <c r="Q48" s="29">
        <f t="shared" si="9"/>
        <v>46778.19992</v>
      </c>
      <c r="R48" s="30">
        <f t="shared" si="7"/>
        <v>3384.4300000000003</v>
      </c>
      <c r="S48" s="31">
        <f t="shared" si="10"/>
        <v>-10909.159919999998</v>
      </c>
    </row>
    <row r="49" spans="1:19" ht="15">
      <c r="A49" s="11" t="s">
        <v>61</v>
      </c>
      <c r="B49" s="1">
        <v>0</v>
      </c>
      <c r="C49" s="4">
        <v>39227.41</v>
      </c>
      <c r="D49" s="4"/>
      <c r="E49" s="5">
        <v>37403.88</v>
      </c>
      <c r="F49" s="13">
        <v>871.27</v>
      </c>
      <c r="G49" s="3">
        <f t="shared" si="1"/>
        <v>1603.1368</v>
      </c>
      <c r="H49" s="3">
        <f t="shared" si="2"/>
        <v>1394.0320000000002</v>
      </c>
      <c r="I49" s="3">
        <f t="shared" si="3"/>
        <v>697.0160000000001</v>
      </c>
      <c r="J49" s="29">
        <f t="shared" si="4"/>
        <v>12894.796</v>
      </c>
      <c r="K49" s="29">
        <v>8917.62</v>
      </c>
      <c r="L49" s="29"/>
      <c r="M49" s="29">
        <f t="shared" si="5"/>
        <v>10873.4496</v>
      </c>
      <c r="N49" s="29">
        <f t="shared" si="6"/>
        <v>1421.3474399999998</v>
      </c>
      <c r="O49" s="29"/>
      <c r="P49" s="29"/>
      <c r="Q49" s="29">
        <f t="shared" si="9"/>
        <v>37801.39784</v>
      </c>
      <c r="R49" s="30">
        <f t="shared" si="7"/>
        <v>1823.530000000006</v>
      </c>
      <c r="S49" s="31">
        <f t="shared" si="10"/>
        <v>-397.51784000000043</v>
      </c>
    </row>
    <row r="50" spans="1:19" ht="15">
      <c r="A50" s="11" t="s">
        <v>62</v>
      </c>
      <c r="B50" s="1">
        <v>0</v>
      </c>
      <c r="C50" s="4">
        <v>65697.28</v>
      </c>
      <c r="D50" s="4"/>
      <c r="E50" s="5">
        <v>56064.4</v>
      </c>
      <c r="F50" s="13">
        <v>1461.36</v>
      </c>
      <c r="G50" s="3">
        <f t="shared" si="1"/>
        <v>2688.9024</v>
      </c>
      <c r="H50" s="3">
        <f t="shared" si="2"/>
        <v>2338.176</v>
      </c>
      <c r="I50" s="3">
        <f t="shared" si="3"/>
        <v>1169.088</v>
      </c>
      <c r="J50" s="29">
        <f t="shared" si="4"/>
        <v>21628.128</v>
      </c>
      <c r="K50" s="29">
        <v>8881</v>
      </c>
      <c r="L50" s="29">
        <v>5800</v>
      </c>
      <c r="M50" s="29">
        <f t="shared" si="5"/>
        <v>18237.7728</v>
      </c>
      <c r="N50" s="29">
        <f t="shared" si="6"/>
        <v>2130.4472</v>
      </c>
      <c r="O50" s="29"/>
      <c r="P50" s="29">
        <v>4808</v>
      </c>
      <c r="Q50" s="29">
        <f>SUM(G50:P50)</f>
        <v>67681.5144</v>
      </c>
      <c r="R50" s="30">
        <f t="shared" si="7"/>
        <v>9632.879999999997</v>
      </c>
      <c r="S50" s="31">
        <f t="shared" si="10"/>
        <v>-11617.114399999999</v>
      </c>
    </row>
    <row r="51" spans="1:19" ht="15">
      <c r="A51" s="11" t="s">
        <v>63</v>
      </c>
      <c r="B51" s="1">
        <v>0</v>
      </c>
      <c r="C51" s="4">
        <v>70833.2</v>
      </c>
      <c r="D51" s="4"/>
      <c r="E51" s="5">
        <v>63830.23</v>
      </c>
      <c r="F51" s="13">
        <v>1575.47</v>
      </c>
      <c r="G51" s="3">
        <f t="shared" si="1"/>
        <v>2898.8648000000003</v>
      </c>
      <c r="H51" s="3">
        <f t="shared" si="2"/>
        <v>2520.7520000000004</v>
      </c>
      <c r="I51" s="3">
        <f t="shared" si="3"/>
        <v>1260.3760000000002</v>
      </c>
      <c r="J51" s="29">
        <f t="shared" si="4"/>
        <v>23316.956000000002</v>
      </c>
      <c r="K51" s="29">
        <v>8881</v>
      </c>
      <c r="L51" s="29"/>
      <c r="M51" s="29">
        <f t="shared" si="5"/>
        <v>19661.8656</v>
      </c>
      <c r="N51" s="29">
        <f t="shared" si="6"/>
        <v>2425.54874</v>
      </c>
      <c r="O51" s="29"/>
      <c r="P51" s="29"/>
      <c r="Q51" s="29">
        <f t="shared" si="9"/>
        <v>60965.36314</v>
      </c>
      <c r="R51" s="30">
        <f t="shared" si="7"/>
        <v>7002.969999999994</v>
      </c>
      <c r="S51" s="31">
        <f t="shared" si="10"/>
        <v>2864.866860000002</v>
      </c>
    </row>
    <row r="52" spans="1:19" ht="15">
      <c r="A52" s="11" t="s">
        <v>64</v>
      </c>
      <c r="B52" s="1">
        <v>0</v>
      </c>
      <c r="C52" s="4">
        <v>70386.46</v>
      </c>
      <c r="D52" s="4"/>
      <c r="E52" s="5">
        <v>64213.07</v>
      </c>
      <c r="F52" s="13">
        <v>1558.89</v>
      </c>
      <c r="G52" s="3">
        <f t="shared" si="1"/>
        <v>2868.3576000000003</v>
      </c>
      <c r="H52" s="3">
        <f t="shared" si="2"/>
        <v>2494.224</v>
      </c>
      <c r="I52" s="3">
        <f t="shared" si="3"/>
        <v>1247.112</v>
      </c>
      <c r="J52" s="29">
        <f t="shared" si="4"/>
        <v>23071.572000000004</v>
      </c>
      <c r="K52" s="29">
        <v>15442.98</v>
      </c>
      <c r="L52" s="29"/>
      <c r="M52" s="29">
        <f t="shared" si="5"/>
        <v>19454.947200000002</v>
      </c>
      <c r="N52" s="29">
        <f t="shared" si="6"/>
        <v>2440.0966599999997</v>
      </c>
      <c r="O52" s="29"/>
      <c r="P52" s="29">
        <v>1400</v>
      </c>
      <c r="Q52" s="29">
        <f t="shared" si="9"/>
        <v>68419.28946000001</v>
      </c>
      <c r="R52" s="30">
        <f t="shared" si="7"/>
        <v>6173.390000000007</v>
      </c>
      <c r="S52" s="31">
        <f t="shared" si="10"/>
        <v>-4206.219460000015</v>
      </c>
    </row>
    <row r="53" spans="1:19" ht="15">
      <c r="A53" s="11" t="s">
        <v>65</v>
      </c>
      <c r="B53" s="1">
        <v>0</v>
      </c>
      <c r="C53" s="4">
        <v>91690.48</v>
      </c>
      <c r="D53" s="4"/>
      <c r="E53" s="5">
        <v>79269.07</v>
      </c>
      <c r="F53" s="13">
        <v>2038.82</v>
      </c>
      <c r="G53" s="3">
        <f t="shared" si="1"/>
        <v>3751.4288</v>
      </c>
      <c r="H53" s="3">
        <f t="shared" si="2"/>
        <v>3262.112</v>
      </c>
      <c r="I53" s="3">
        <f t="shared" si="3"/>
        <v>1631.056</v>
      </c>
      <c r="J53" s="29">
        <f t="shared" si="4"/>
        <v>30174.536</v>
      </c>
      <c r="K53" s="29">
        <v>12630.78</v>
      </c>
      <c r="L53" s="29"/>
      <c r="M53" s="29">
        <f t="shared" si="5"/>
        <v>25444.4736</v>
      </c>
      <c r="N53" s="29">
        <f t="shared" si="6"/>
        <v>3012.2246600000003</v>
      </c>
      <c r="O53" s="29"/>
      <c r="P53" s="29"/>
      <c r="Q53" s="29">
        <f t="shared" si="9"/>
        <v>79906.61106000001</v>
      </c>
      <c r="R53" s="30">
        <f t="shared" si="7"/>
        <v>12421.409999999989</v>
      </c>
      <c r="S53" s="31">
        <f t="shared" si="10"/>
        <v>-637.5410600000032</v>
      </c>
    </row>
    <row r="54" spans="1:19" ht="15">
      <c r="A54" s="11" t="s">
        <v>66</v>
      </c>
      <c r="B54" s="1">
        <v>0</v>
      </c>
      <c r="C54" s="4">
        <v>70040.79</v>
      </c>
      <c r="D54" s="4"/>
      <c r="E54" s="5">
        <v>62214.75</v>
      </c>
      <c r="F54" s="13">
        <v>1557.05</v>
      </c>
      <c r="G54" s="3">
        <f t="shared" si="1"/>
        <v>2864.972</v>
      </c>
      <c r="H54" s="3">
        <f t="shared" si="2"/>
        <v>2491.28</v>
      </c>
      <c r="I54" s="3">
        <f t="shared" si="3"/>
        <v>1245.64</v>
      </c>
      <c r="J54" s="29">
        <f t="shared" si="4"/>
        <v>23044.34</v>
      </c>
      <c r="K54" s="29">
        <v>12666.51</v>
      </c>
      <c r="L54" s="29">
        <v>14400</v>
      </c>
      <c r="M54" s="29">
        <f t="shared" si="5"/>
        <v>19431.984</v>
      </c>
      <c r="N54" s="29">
        <f t="shared" si="6"/>
        <v>2364.1605</v>
      </c>
      <c r="O54" s="29"/>
      <c r="P54" s="29">
        <v>9080</v>
      </c>
      <c r="Q54" s="29">
        <f t="shared" si="9"/>
        <v>87588.8865</v>
      </c>
      <c r="R54" s="30">
        <f t="shared" si="7"/>
        <v>7826.039999999994</v>
      </c>
      <c r="S54" s="31">
        <f t="shared" si="10"/>
        <v>-25374.136499999993</v>
      </c>
    </row>
    <row r="55" spans="1:19" ht="15">
      <c r="A55" s="11" t="s">
        <v>67</v>
      </c>
      <c r="B55" s="1">
        <v>0</v>
      </c>
      <c r="C55" s="4">
        <v>90823.68</v>
      </c>
      <c r="D55" s="4">
        <v>42466</v>
      </c>
      <c r="E55" s="5">
        <v>115763.1</v>
      </c>
      <c r="F55" s="13">
        <v>2020.1</v>
      </c>
      <c r="G55" s="3">
        <f t="shared" si="1"/>
        <v>3716.984</v>
      </c>
      <c r="H55" s="3">
        <f t="shared" si="2"/>
        <v>3232.16</v>
      </c>
      <c r="I55" s="3">
        <f t="shared" si="3"/>
        <v>1616.08</v>
      </c>
      <c r="J55" s="29">
        <f t="shared" si="4"/>
        <v>29897.48</v>
      </c>
      <c r="K55" s="29">
        <v>5630.86</v>
      </c>
      <c r="L55" s="29">
        <v>38492</v>
      </c>
      <c r="M55" s="29">
        <f t="shared" si="5"/>
        <v>25210.847999999998</v>
      </c>
      <c r="N55" s="29">
        <f t="shared" si="6"/>
        <v>4398.9978</v>
      </c>
      <c r="O55" s="29">
        <v>37370.08</v>
      </c>
      <c r="P55" s="29">
        <v>8847</v>
      </c>
      <c r="Q55" s="29">
        <f t="shared" si="9"/>
        <v>158412.48979999998</v>
      </c>
      <c r="R55" s="30">
        <f>(C55+D55)-E55</f>
        <v>17526.579999999987</v>
      </c>
      <c r="S55" s="31">
        <f t="shared" si="10"/>
        <v>-42649.389799999975</v>
      </c>
    </row>
    <row r="56" spans="1:19" ht="15">
      <c r="A56" s="11" t="s">
        <v>68</v>
      </c>
      <c r="B56" s="1">
        <v>0</v>
      </c>
      <c r="C56" s="4">
        <v>25815.58</v>
      </c>
      <c r="D56" s="4">
        <v>11876</v>
      </c>
      <c r="E56" s="5">
        <v>30612.28</v>
      </c>
      <c r="F56" s="13">
        <v>582.54</v>
      </c>
      <c r="G56" s="3">
        <f t="shared" si="1"/>
        <v>1071.8736</v>
      </c>
      <c r="H56" s="3">
        <f t="shared" si="2"/>
        <v>932.064</v>
      </c>
      <c r="I56" s="3">
        <f t="shared" si="3"/>
        <v>466.032</v>
      </c>
      <c r="J56" s="29">
        <f t="shared" si="4"/>
        <v>8621.592</v>
      </c>
      <c r="K56" s="29"/>
      <c r="L56" s="29">
        <v>5000</v>
      </c>
      <c r="M56" s="29">
        <f t="shared" si="5"/>
        <v>7270.0992</v>
      </c>
      <c r="N56" s="29">
        <f t="shared" si="6"/>
        <v>1163.2666399999998</v>
      </c>
      <c r="O56" s="29">
        <v>10450.88</v>
      </c>
      <c r="P56" s="29"/>
      <c r="Q56" s="29">
        <f t="shared" si="9"/>
        <v>34975.80744</v>
      </c>
      <c r="R56" s="30">
        <f>(C56+D56)-E56</f>
        <v>7079.300000000003</v>
      </c>
      <c r="S56" s="31">
        <f t="shared" si="10"/>
        <v>-4363.527439999998</v>
      </c>
    </row>
    <row r="57" spans="1:19" ht="15">
      <c r="A57" t="s">
        <v>69</v>
      </c>
      <c r="B57" s="1">
        <v>0</v>
      </c>
      <c r="C57" s="4">
        <v>147300.99</v>
      </c>
      <c r="D57" s="4"/>
      <c r="E57" s="5">
        <v>134929.85</v>
      </c>
      <c r="F57" s="13">
        <v>3277.08</v>
      </c>
      <c r="G57" s="3">
        <f t="shared" si="1"/>
        <v>6029.8272</v>
      </c>
      <c r="H57" s="3">
        <f t="shared" si="2"/>
        <v>5243.328</v>
      </c>
      <c r="I57" s="3">
        <f t="shared" si="3"/>
        <v>2621.664</v>
      </c>
      <c r="J57" s="29">
        <f t="shared" si="4"/>
        <v>48500.784</v>
      </c>
      <c r="K57" s="29">
        <v>45947.16</v>
      </c>
      <c r="L57" s="29"/>
      <c r="M57" s="29">
        <f t="shared" si="5"/>
        <v>40897.9584</v>
      </c>
      <c r="N57" s="29">
        <f t="shared" si="6"/>
        <v>5127.3343</v>
      </c>
      <c r="O57" s="29"/>
      <c r="P57" s="29"/>
      <c r="Q57" s="29">
        <f t="shared" si="9"/>
        <v>154368.05589999998</v>
      </c>
      <c r="R57" s="30">
        <f t="shared" si="7"/>
        <v>12371.139999999985</v>
      </c>
      <c r="S57" s="31">
        <f t="shared" si="10"/>
        <v>-19438.20589999997</v>
      </c>
    </row>
    <row r="58" spans="1:19" ht="15">
      <c r="A58" s="11" t="s">
        <v>70</v>
      </c>
      <c r="B58" s="1">
        <v>0</v>
      </c>
      <c r="C58" s="4">
        <v>45029.84</v>
      </c>
      <c r="D58" s="4"/>
      <c r="E58" s="5">
        <v>41298.11</v>
      </c>
      <c r="F58" s="13">
        <v>1001.55</v>
      </c>
      <c r="G58" s="3">
        <f t="shared" si="1"/>
        <v>1842.852</v>
      </c>
      <c r="H58" s="3">
        <f t="shared" si="2"/>
        <v>1602.48</v>
      </c>
      <c r="I58" s="3">
        <f t="shared" si="3"/>
        <v>801.24</v>
      </c>
      <c r="J58" s="29">
        <f t="shared" si="4"/>
        <v>14822.94</v>
      </c>
      <c r="K58" s="29">
        <v>6254.4</v>
      </c>
      <c r="L58" s="29">
        <v>16555</v>
      </c>
      <c r="M58" s="29">
        <f t="shared" si="5"/>
        <v>12499.344</v>
      </c>
      <c r="N58" s="29">
        <f t="shared" si="6"/>
        <v>1569.32818</v>
      </c>
      <c r="O58" s="29"/>
      <c r="P58" s="29"/>
      <c r="Q58" s="29">
        <f t="shared" si="9"/>
        <v>55947.58418</v>
      </c>
      <c r="R58" s="30">
        <f t="shared" si="7"/>
        <v>3731.729999999996</v>
      </c>
      <c r="S58" s="31">
        <f t="shared" si="10"/>
        <v>-14649.474179999997</v>
      </c>
    </row>
    <row r="59" spans="1:19" ht="15">
      <c r="A59" s="11" t="s">
        <v>71</v>
      </c>
      <c r="B59" s="1">
        <v>0</v>
      </c>
      <c r="C59" s="4">
        <v>35269.6</v>
      </c>
      <c r="D59" s="4"/>
      <c r="E59" s="5">
        <v>26216.89</v>
      </c>
      <c r="F59" s="13">
        <v>784.64</v>
      </c>
      <c r="G59" s="3">
        <f t="shared" si="1"/>
        <v>1443.7376</v>
      </c>
      <c r="H59" s="3">
        <f t="shared" si="2"/>
        <v>1255.424</v>
      </c>
      <c r="I59" s="3">
        <f t="shared" si="3"/>
        <v>627.712</v>
      </c>
      <c r="J59" s="29">
        <f t="shared" si="4"/>
        <v>11612.672</v>
      </c>
      <c r="K59" s="29">
        <v>21059.48</v>
      </c>
      <c r="L59" s="29"/>
      <c r="M59" s="29">
        <f t="shared" si="5"/>
        <v>9792.3072</v>
      </c>
      <c r="N59" s="29">
        <f t="shared" si="6"/>
        <v>996.24182</v>
      </c>
      <c r="O59" s="29"/>
      <c r="P59" s="29"/>
      <c r="Q59" s="29">
        <f t="shared" si="9"/>
        <v>46787.57462000001</v>
      </c>
      <c r="R59" s="30">
        <f t="shared" si="7"/>
        <v>9052.71</v>
      </c>
      <c r="S59" s="31">
        <f t="shared" si="10"/>
        <v>-20570.684620000007</v>
      </c>
    </row>
    <row r="60" spans="1:19" ht="15">
      <c r="A60" s="11" t="s">
        <v>72</v>
      </c>
      <c r="B60" s="1">
        <v>0</v>
      </c>
      <c r="C60" s="4">
        <v>34580.8</v>
      </c>
      <c r="D60" s="4"/>
      <c r="E60" s="5">
        <v>34592.23</v>
      </c>
      <c r="F60" s="13">
        <v>769.15</v>
      </c>
      <c r="G60" s="3">
        <f t="shared" si="1"/>
        <v>1415.236</v>
      </c>
      <c r="H60" s="3">
        <f t="shared" si="2"/>
        <v>1230.64</v>
      </c>
      <c r="I60" s="3">
        <f t="shared" si="3"/>
        <v>615.32</v>
      </c>
      <c r="J60" s="29">
        <f t="shared" si="4"/>
        <v>11383.42</v>
      </c>
      <c r="K60" s="29">
        <v>13601.02</v>
      </c>
      <c r="L60" s="29"/>
      <c r="M60" s="29">
        <f t="shared" si="5"/>
        <v>9598.992</v>
      </c>
      <c r="N60" s="29">
        <f t="shared" si="6"/>
        <v>1314.50474</v>
      </c>
      <c r="O60" s="29"/>
      <c r="P60" s="29"/>
      <c r="Q60" s="29">
        <f t="shared" si="9"/>
        <v>39159.132739999994</v>
      </c>
      <c r="R60" s="30">
        <f t="shared" si="7"/>
        <v>-11.430000000000291</v>
      </c>
      <c r="S60" s="31">
        <f t="shared" si="10"/>
        <v>-4566.90273999999</v>
      </c>
    </row>
    <row r="61" spans="1:19" ht="15">
      <c r="A61" s="11" t="s">
        <v>73</v>
      </c>
      <c r="B61" s="1">
        <v>0</v>
      </c>
      <c r="C61" s="4">
        <v>31212.96</v>
      </c>
      <c r="D61" s="4"/>
      <c r="E61" s="5">
        <v>28230.32</v>
      </c>
      <c r="F61" s="13">
        <v>693.98</v>
      </c>
      <c r="G61" s="3">
        <f t="shared" si="1"/>
        <v>1276.9232000000002</v>
      </c>
      <c r="H61" s="3">
        <f t="shared" si="2"/>
        <v>1110.3680000000002</v>
      </c>
      <c r="I61" s="3">
        <f t="shared" si="3"/>
        <v>555.1840000000001</v>
      </c>
      <c r="J61" s="29">
        <f t="shared" si="4"/>
        <v>10270.904</v>
      </c>
      <c r="K61" s="29">
        <v>8291.37</v>
      </c>
      <c r="L61" s="29">
        <v>6823</v>
      </c>
      <c r="M61" s="29">
        <f t="shared" si="5"/>
        <v>8660.8704</v>
      </c>
      <c r="N61" s="29">
        <f t="shared" si="6"/>
        <v>1072.75216</v>
      </c>
      <c r="O61" s="29"/>
      <c r="P61" s="29"/>
      <c r="Q61" s="29">
        <f t="shared" si="9"/>
        <v>38061.37176000001</v>
      </c>
      <c r="R61" s="30">
        <f t="shared" si="7"/>
        <v>2982.6399999999994</v>
      </c>
      <c r="S61" s="31">
        <f t="shared" si="10"/>
        <v>-9831.05176000001</v>
      </c>
    </row>
    <row r="62" spans="1:19" ht="15">
      <c r="A62" s="11" t="s">
        <v>74</v>
      </c>
      <c r="B62" s="1">
        <v>0</v>
      </c>
      <c r="C62" s="4">
        <v>67666</v>
      </c>
      <c r="D62" s="4"/>
      <c r="E62" s="5">
        <v>60276.6</v>
      </c>
      <c r="F62" s="13">
        <v>1505.02</v>
      </c>
      <c r="G62" s="3">
        <f t="shared" si="1"/>
        <v>2769.2368</v>
      </c>
      <c r="H62" s="3">
        <f t="shared" si="2"/>
        <v>2408.032</v>
      </c>
      <c r="I62" s="3">
        <f t="shared" si="3"/>
        <v>1204.016</v>
      </c>
      <c r="J62" s="29">
        <f t="shared" si="4"/>
        <v>22274.296000000002</v>
      </c>
      <c r="K62" s="29">
        <v>4484.32</v>
      </c>
      <c r="L62" s="29"/>
      <c r="M62" s="29">
        <f t="shared" si="5"/>
        <v>18782.6496</v>
      </c>
      <c r="N62" s="29">
        <f t="shared" si="6"/>
        <v>2290.5108</v>
      </c>
      <c r="O62" s="29"/>
      <c r="P62" s="29"/>
      <c r="Q62" s="29">
        <f t="shared" si="9"/>
        <v>54213.06120000001</v>
      </c>
      <c r="R62" s="30">
        <f t="shared" si="7"/>
        <v>7389.4000000000015</v>
      </c>
      <c r="S62" s="31">
        <f t="shared" si="10"/>
        <v>6063.5387999999875</v>
      </c>
    </row>
    <row r="63" spans="1:19" ht="15">
      <c r="A63" s="11" t="s">
        <v>75</v>
      </c>
      <c r="B63" s="1">
        <v>0</v>
      </c>
      <c r="C63" s="4">
        <v>13164.24</v>
      </c>
      <c r="D63" s="4"/>
      <c r="E63" s="5">
        <v>10876.37</v>
      </c>
      <c r="F63" s="13">
        <v>292.8</v>
      </c>
      <c r="G63" s="3">
        <f t="shared" si="1"/>
        <v>538.7520000000001</v>
      </c>
      <c r="H63" s="3">
        <f t="shared" si="2"/>
        <v>468.48</v>
      </c>
      <c r="I63" s="3">
        <f t="shared" si="3"/>
        <v>234.24</v>
      </c>
      <c r="J63" s="29">
        <f t="shared" si="4"/>
        <v>4333.4400000000005</v>
      </c>
      <c r="K63" s="29">
        <v>7091.56</v>
      </c>
      <c r="L63" s="29"/>
      <c r="M63" s="29">
        <f t="shared" si="5"/>
        <v>3654.1440000000002</v>
      </c>
      <c r="N63" s="29">
        <f t="shared" si="6"/>
        <v>413.30206000000004</v>
      </c>
      <c r="O63" s="29"/>
      <c r="P63" s="29" t="s">
        <v>117</v>
      </c>
      <c r="Q63" s="29">
        <f t="shared" si="9"/>
        <v>16733.918060000004</v>
      </c>
      <c r="R63" s="30">
        <f t="shared" si="7"/>
        <v>2287.869999999999</v>
      </c>
      <c r="S63" s="31">
        <f t="shared" si="10"/>
        <v>-5857.548060000003</v>
      </c>
    </row>
    <row r="64" spans="1:19" ht="15">
      <c r="A64" s="11" t="s">
        <v>76</v>
      </c>
      <c r="B64" s="1">
        <v>0</v>
      </c>
      <c r="C64" s="4">
        <v>32175.2</v>
      </c>
      <c r="D64" s="4">
        <v>25976</v>
      </c>
      <c r="E64" s="5">
        <v>55626.48</v>
      </c>
      <c r="F64" s="13">
        <v>715.64</v>
      </c>
      <c r="G64" s="3">
        <f t="shared" si="1"/>
        <v>1316.7776000000001</v>
      </c>
      <c r="H64" s="3">
        <f t="shared" si="2"/>
        <v>1145.0240000000001</v>
      </c>
      <c r="I64" s="3">
        <f t="shared" si="3"/>
        <v>572.5120000000001</v>
      </c>
      <c r="J64" s="29">
        <f t="shared" si="4"/>
        <v>10591.472</v>
      </c>
      <c r="K64" s="29">
        <v>7100</v>
      </c>
      <c r="L64" s="29"/>
      <c r="M64" s="29">
        <f t="shared" si="5"/>
        <v>8931.1872</v>
      </c>
      <c r="N64" s="29">
        <f t="shared" si="6"/>
        <v>2113.80624</v>
      </c>
      <c r="O64" s="29">
        <v>22858.88</v>
      </c>
      <c r="P64" s="29"/>
      <c r="Q64" s="29">
        <f t="shared" si="9"/>
        <v>54629.65904</v>
      </c>
      <c r="R64" s="30">
        <f>(C64+D64)-E64</f>
        <v>2524.719999999994</v>
      </c>
      <c r="S64" s="31">
        <f t="shared" si="10"/>
        <v>996.8209600000046</v>
      </c>
    </row>
    <row r="65" spans="1:19" ht="15">
      <c r="A65" s="11" t="s">
        <v>77</v>
      </c>
      <c r="B65" s="1">
        <v>0</v>
      </c>
      <c r="C65" s="4">
        <v>28444.53</v>
      </c>
      <c r="D65" s="4"/>
      <c r="E65" s="5">
        <v>19082.88</v>
      </c>
      <c r="F65" s="13">
        <v>632.34</v>
      </c>
      <c r="G65" s="3">
        <f t="shared" si="1"/>
        <v>1163.5056000000002</v>
      </c>
      <c r="H65" s="3">
        <f t="shared" si="2"/>
        <v>1011.7440000000001</v>
      </c>
      <c r="I65" s="3">
        <f t="shared" si="3"/>
        <v>505.87200000000007</v>
      </c>
      <c r="J65" s="29">
        <f t="shared" si="4"/>
        <v>9358.632000000001</v>
      </c>
      <c r="K65" s="29">
        <v>7091.56</v>
      </c>
      <c r="L65" s="29"/>
      <c r="M65" s="29">
        <f t="shared" si="5"/>
        <v>7891.6032000000005</v>
      </c>
      <c r="N65" s="29">
        <f t="shared" si="6"/>
        <v>725.14944</v>
      </c>
      <c r="O65" s="29"/>
      <c r="P65" s="29"/>
      <c r="Q65" s="29">
        <f t="shared" si="9"/>
        <v>27748.066240000004</v>
      </c>
      <c r="R65" s="30">
        <f t="shared" si="7"/>
        <v>9361.649999999998</v>
      </c>
      <c r="S65" s="31">
        <f t="shared" si="10"/>
        <v>-8665.186240000003</v>
      </c>
    </row>
    <row r="66" spans="1:19" ht="15">
      <c r="A66" s="11" t="s">
        <v>78</v>
      </c>
      <c r="B66" s="1">
        <v>0</v>
      </c>
      <c r="C66" s="4">
        <v>28574.8</v>
      </c>
      <c r="D66" s="4"/>
      <c r="E66" s="5">
        <v>22416.54</v>
      </c>
      <c r="F66" s="13">
        <v>637.64</v>
      </c>
      <c r="G66" s="3">
        <f t="shared" si="1"/>
        <v>1173.2576000000001</v>
      </c>
      <c r="H66" s="3">
        <f t="shared" si="2"/>
        <v>1020.224</v>
      </c>
      <c r="I66" s="3">
        <f t="shared" si="3"/>
        <v>510.112</v>
      </c>
      <c r="J66" s="29">
        <f t="shared" si="4"/>
        <v>9437.072</v>
      </c>
      <c r="K66" s="29">
        <v>7090.56</v>
      </c>
      <c r="L66" s="29"/>
      <c r="M66" s="29">
        <f t="shared" si="5"/>
        <v>7957.7472</v>
      </c>
      <c r="N66" s="29">
        <f t="shared" si="6"/>
        <v>851.82852</v>
      </c>
      <c r="O66" s="29"/>
      <c r="P66" s="29"/>
      <c r="Q66" s="29">
        <f t="shared" si="9"/>
        <v>28040.801320000002</v>
      </c>
      <c r="R66" s="30">
        <f t="shared" si="7"/>
        <v>6158.259999999998</v>
      </c>
      <c r="S66" s="31">
        <f t="shared" si="10"/>
        <v>-5624.261320000001</v>
      </c>
    </row>
    <row r="67" spans="1:19" ht="15">
      <c r="A67" s="11" t="s">
        <v>79</v>
      </c>
      <c r="B67" s="1">
        <v>0</v>
      </c>
      <c r="C67" s="4">
        <v>28114.8</v>
      </c>
      <c r="D67" s="4"/>
      <c r="E67" s="5">
        <v>25794.94</v>
      </c>
      <c r="F67" s="13">
        <v>625.33</v>
      </c>
      <c r="G67" s="3">
        <f t="shared" si="1"/>
        <v>1150.6072000000001</v>
      </c>
      <c r="H67" s="3">
        <f t="shared" si="2"/>
        <v>1000.5280000000001</v>
      </c>
      <c r="I67" s="3">
        <f t="shared" si="3"/>
        <v>500.26400000000007</v>
      </c>
      <c r="J67" s="29">
        <f t="shared" si="4"/>
        <v>9254.884000000002</v>
      </c>
      <c r="K67" s="29">
        <v>8888.62</v>
      </c>
      <c r="L67" s="29"/>
      <c r="M67" s="29">
        <f t="shared" si="5"/>
        <v>7804.118400000001</v>
      </c>
      <c r="N67" s="29">
        <f t="shared" si="6"/>
        <v>980.2077199999999</v>
      </c>
      <c r="O67" s="29"/>
      <c r="P67" s="29"/>
      <c r="Q67" s="29">
        <f t="shared" si="9"/>
        <v>29579.22932</v>
      </c>
      <c r="R67" s="30">
        <f t="shared" si="7"/>
        <v>2319.8600000000006</v>
      </c>
      <c r="S67" s="31">
        <f t="shared" si="10"/>
        <v>-3784.28932</v>
      </c>
    </row>
    <row r="68" spans="1:19" ht="15">
      <c r="A68" s="11" t="s">
        <v>80</v>
      </c>
      <c r="B68" s="1">
        <v>0</v>
      </c>
      <c r="C68" s="4">
        <v>28333.56</v>
      </c>
      <c r="D68" s="4"/>
      <c r="E68" s="5">
        <v>24474.75</v>
      </c>
      <c r="F68" s="13">
        <v>631.57</v>
      </c>
      <c r="G68" s="3">
        <f t="shared" si="1"/>
        <v>1162.0888000000002</v>
      </c>
      <c r="H68" s="3">
        <f t="shared" si="2"/>
        <v>1010.5120000000002</v>
      </c>
      <c r="I68" s="3">
        <f t="shared" si="3"/>
        <v>505.2560000000001</v>
      </c>
      <c r="J68" s="29">
        <f t="shared" si="4"/>
        <v>9347.236</v>
      </c>
      <c r="K68" s="29">
        <v>13160.4</v>
      </c>
      <c r="L68" s="29"/>
      <c r="M68" s="29">
        <f t="shared" si="5"/>
        <v>7881.993600000001</v>
      </c>
      <c r="N68" s="29">
        <f t="shared" si="6"/>
        <v>930.0405</v>
      </c>
      <c r="O68" s="29"/>
      <c r="P68" s="29"/>
      <c r="Q68" s="29">
        <f t="shared" si="9"/>
        <v>33997.526900000004</v>
      </c>
      <c r="R68" s="30">
        <f t="shared" si="7"/>
        <v>3858.8100000000013</v>
      </c>
      <c r="S68" s="31">
        <f t="shared" si="10"/>
        <v>-9522.776900000004</v>
      </c>
    </row>
    <row r="69" spans="1:19" ht="15">
      <c r="A69" s="11" t="s">
        <v>81</v>
      </c>
      <c r="B69" s="1">
        <v>0</v>
      </c>
      <c r="C69" s="4">
        <v>48390.8</v>
      </c>
      <c r="D69" s="4"/>
      <c r="E69" s="5">
        <v>42870.91</v>
      </c>
      <c r="F69" s="13">
        <v>1076.31</v>
      </c>
      <c r="G69" s="3">
        <f t="shared" si="1"/>
        <v>1980.4104</v>
      </c>
      <c r="H69" s="3">
        <f t="shared" si="2"/>
        <v>1722.096</v>
      </c>
      <c r="I69" s="3">
        <f t="shared" si="3"/>
        <v>861.048</v>
      </c>
      <c r="J69" s="29">
        <f t="shared" si="4"/>
        <v>15929.388</v>
      </c>
      <c r="K69" s="29">
        <v>9726.26</v>
      </c>
      <c r="L69" s="29"/>
      <c r="M69" s="29">
        <f t="shared" si="5"/>
        <v>13432.3488</v>
      </c>
      <c r="N69" s="29">
        <f t="shared" si="6"/>
        <v>1629.0945800000002</v>
      </c>
      <c r="O69" s="29"/>
      <c r="P69" s="29">
        <v>15834</v>
      </c>
      <c r="Q69" s="29">
        <f t="shared" si="9"/>
        <v>61114.64578</v>
      </c>
      <c r="R69" s="30">
        <f t="shared" si="7"/>
        <v>5519.889999999999</v>
      </c>
      <c r="S69" s="31">
        <f t="shared" si="10"/>
        <v>-18243.735779999995</v>
      </c>
    </row>
    <row r="70" spans="1:19" ht="15">
      <c r="A70" s="11" t="s">
        <v>82</v>
      </c>
      <c r="B70" s="1">
        <v>0</v>
      </c>
      <c r="C70" s="4">
        <v>20450.08</v>
      </c>
      <c r="D70" s="4"/>
      <c r="E70" s="5">
        <v>19144.96</v>
      </c>
      <c r="F70" s="13">
        <v>454.85</v>
      </c>
      <c r="G70" s="3">
        <f t="shared" si="1"/>
        <v>836.9240000000001</v>
      </c>
      <c r="H70" s="3">
        <f t="shared" si="2"/>
        <v>727.7600000000001</v>
      </c>
      <c r="I70" s="3">
        <f t="shared" si="3"/>
        <v>363.88000000000005</v>
      </c>
      <c r="J70" s="29">
        <f t="shared" si="4"/>
        <v>6731.780000000001</v>
      </c>
      <c r="K70" s="29">
        <v>7100</v>
      </c>
      <c r="L70" s="29">
        <v>1266</v>
      </c>
      <c r="M70" s="29">
        <f t="shared" si="5"/>
        <v>5676.528</v>
      </c>
      <c r="N70" s="29">
        <f t="shared" si="6"/>
        <v>727.50848</v>
      </c>
      <c r="O70" s="29"/>
      <c r="P70" s="29"/>
      <c r="Q70" s="29">
        <f t="shared" si="9"/>
        <v>23430.380480000003</v>
      </c>
      <c r="R70" s="30">
        <f t="shared" si="7"/>
        <v>1305.1200000000026</v>
      </c>
      <c r="S70" s="31">
        <f t="shared" si="10"/>
        <v>-4285.420480000004</v>
      </c>
    </row>
    <row r="71" spans="1:19" ht="15">
      <c r="A71" s="11" t="s">
        <v>83</v>
      </c>
      <c r="B71" s="1">
        <v>0</v>
      </c>
      <c r="C71" s="4">
        <v>29164.24</v>
      </c>
      <c r="D71" s="4"/>
      <c r="E71" s="5">
        <v>24969.54</v>
      </c>
      <c r="F71" s="13">
        <v>648.66</v>
      </c>
      <c r="G71" s="3">
        <f t="shared" si="1"/>
        <v>1193.5344</v>
      </c>
      <c r="H71" s="3">
        <f t="shared" si="2"/>
        <v>1037.856</v>
      </c>
      <c r="I71" s="3">
        <f t="shared" si="3"/>
        <v>518.928</v>
      </c>
      <c r="J71" s="29">
        <f t="shared" si="4"/>
        <v>9600.168</v>
      </c>
      <c r="K71" s="29">
        <v>7100</v>
      </c>
      <c r="L71" s="29"/>
      <c r="M71" s="29">
        <f t="shared" si="5"/>
        <v>8095.2768</v>
      </c>
      <c r="N71" s="29">
        <f t="shared" si="6"/>
        <v>948.84252</v>
      </c>
      <c r="O71" s="29"/>
      <c r="P71" s="29"/>
      <c r="Q71" s="29">
        <f aca="true" t="shared" si="11" ref="Q71:Q93">SUM(G71:P71)</f>
        <v>28494.60572</v>
      </c>
      <c r="R71" s="30">
        <f t="shared" si="7"/>
        <v>4194.700000000001</v>
      </c>
      <c r="S71" s="31">
        <f aca="true" t="shared" si="12" ref="S71:S94">E71-Q71</f>
        <v>-3525.0657199999987</v>
      </c>
    </row>
    <row r="72" spans="1:19" ht="15">
      <c r="A72" s="11" t="s">
        <v>84</v>
      </c>
      <c r="B72" s="1">
        <v>0</v>
      </c>
      <c r="C72" s="4">
        <v>60013.44</v>
      </c>
      <c r="D72" s="4"/>
      <c r="E72" s="5">
        <v>51256.39</v>
      </c>
      <c r="F72" s="13">
        <v>1334.82</v>
      </c>
      <c r="G72" s="3">
        <f aca="true" t="shared" si="13" ref="G72:G94">F72*0.23*8</f>
        <v>2456.0688</v>
      </c>
      <c r="H72" s="3">
        <f aca="true" t="shared" si="14" ref="H72:H94">F72*0.2*8</f>
        <v>2135.712</v>
      </c>
      <c r="I72" s="3">
        <f aca="true" t="shared" si="15" ref="I72:I94">F72*0.1*8</f>
        <v>1067.856</v>
      </c>
      <c r="J72" s="29">
        <f aca="true" t="shared" si="16" ref="J72:J94">F72*1.85*8</f>
        <v>19755.336</v>
      </c>
      <c r="K72" s="29">
        <v>8881</v>
      </c>
      <c r="L72" s="29"/>
      <c r="M72" s="29">
        <f aca="true" t="shared" si="17" ref="M72:M94">F72*1.56*8</f>
        <v>16658.5536</v>
      </c>
      <c r="N72" s="29">
        <f aca="true" t="shared" si="18" ref="N72:N94">E72*3.8%</f>
        <v>1947.74282</v>
      </c>
      <c r="O72" s="29"/>
      <c r="P72" s="29"/>
      <c r="Q72" s="29">
        <f t="shared" si="11"/>
        <v>52902.26922</v>
      </c>
      <c r="R72" s="30">
        <f aca="true" t="shared" si="19" ref="R72:R94">C72-E72</f>
        <v>8757.050000000003</v>
      </c>
      <c r="S72" s="31">
        <f t="shared" si="12"/>
        <v>-1645.8792200000025</v>
      </c>
    </row>
    <row r="73" spans="1:19" ht="15">
      <c r="A73" s="11" t="s">
        <v>85</v>
      </c>
      <c r="B73" s="1">
        <v>0</v>
      </c>
      <c r="C73" s="4">
        <v>31740</v>
      </c>
      <c r="D73" s="4"/>
      <c r="E73" s="5">
        <v>30347.41</v>
      </c>
      <c r="F73" s="13">
        <v>705.96</v>
      </c>
      <c r="G73" s="3">
        <f t="shared" si="13"/>
        <v>1298.9664</v>
      </c>
      <c r="H73" s="3">
        <f t="shared" si="14"/>
        <v>1129.536</v>
      </c>
      <c r="I73" s="3">
        <f t="shared" si="15"/>
        <v>564.768</v>
      </c>
      <c r="J73" s="29">
        <f t="shared" si="16"/>
        <v>10448.208</v>
      </c>
      <c r="K73" s="29">
        <v>7100</v>
      </c>
      <c r="L73" s="29">
        <v>7500</v>
      </c>
      <c r="M73" s="29">
        <f t="shared" si="17"/>
        <v>8810.3808</v>
      </c>
      <c r="N73" s="29">
        <f t="shared" si="18"/>
        <v>1153.20158</v>
      </c>
      <c r="O73" s="29"/>
      <c r="P73" s="29">
        <v>8064</v>
      </c>
      <c r="Q73" s="29">
        <f t="shared" si="11"/>
        <v>46069.06078</v>
      </c>
      <c r="R73" s="30">
        <f t="shared" si="19"/>
        <v>1392.5900000000001</v>
      </c>
      <c r="S73" s="31">
        <f t="shared" si="12"/>
        <v>-15721.65078</v>
      </c>
    </row>
    <row r="74" spans="1:19" ht="15">
      <c r="A74" s="11" t="s">
        <v>86</v>
      </c>
      <c r="B74" s="1">
        <v>0</v>
      </c>
      <c r="C74" s="4">
        <v>36409.45</v>
      </c>
      <c r="D74" s="4"/>
      <c r="E74" s="5">
        <v>31922.05</v>
      </c>
      <c r="F74" s="13">
        <v>811.04</v>
      </c>
      <c r="G74" s="3">
        <f t="shared" si="13"/>
        <v>1492.3136</v>
      </c>
      <c r="H74" s="3">
        <f t="shared" si="14"/>
        <v>1297.664</v>
      </c>
      <c r="I74" s="3">
        <f t="shared" si="15"/>
        <v>648.832</v>
      </c>
      <c r="J74" s="29">
        <f t="shared" si="16"/>
        <v>12003.392</v>
      </c>
      <c r="K74" s="29">
        <v>8095.37</v>
      </c>
      <c r="L74" s="29"/>
      <c r="M74" s="29">
        <f t="shared" si="17"/>
        <v>10121.779199999999</v>
      </c>
      <c r="N74" s="29">
        <f t="shared" si="18"/>
        <v>1213.0379</v>
      </c>
      <c r="O74" s="29"/>
      <c r="P74" s="29">
        <v>9064</v>
      </c>
      <c r="Q74" s="29">
        <f t="shared" si="11"/>
        <v>43936.3887</v>
      </c>
      <c r="R74" s="30">
        <f t="shared" si="19"/>
        <v>4487.399999999998</v>
      </c>
      <c r="S74" s="31">
        <f t="shared" si="12"/>
        <v>-12014.338700000004</v>
      </c>
    </row>
    <row r="75" spans="1:19" ht="15">
      <c r="A75" s="11" t="s">
        <v>87</v>
      </c>
      <c r="B75" s="1">
        <v>0</v>
      </c>
      <c r="C75" s="4">
        <v>12155.84</v>
      </c>
      <c r="D75" s="4"/>
      <c r="E75" s="5">
        <v>9737.1</v>
      </c>
      <c r="F75" s="13">
        <v>270.37</v>
      </c>
      <c r="G75" s="3">
        <f t="shared" si="13"/>
        <v>497.48080000000004</v>
      </c>
      <c r="H75" s="3">
        <f t="shared" si="14"/>
        <v>432.59200000000004</v>
      </c>
      <c r="I75" s="3">
        <f t="shared" si="15"/>
        <v>216.29600000000002</v>
      </c>
      <c r="J75" s="29">
        <f t="shared" si="16"/>
        <v>4001.476</v>
      </c>
      <c r="K75" s="29"/>
      <c r="L75" s="29"/>
      <c r="M75" s="29">
        <f t="shared" si="17"/>
        <v>3374.2176</v>
      </c>
      <c r="N75" s="29">
        <f t="shared" si="18"/>
        <v>370.0098</v>
      </c>
      <c r="O75" s="29"/>
      <c r="P75" s="29"/>
      <c r="Q75" s="29">
        <f t="shared" si="11"/>
        <v>8892.0722</v>
      </c>
      <c r="R75" s="30">
        <f t="shared" si="19"/>
        <v>2418.74</v>
      </c>
      <c r="S75" s="31">
        <f t="shared" si="12"/>
        <v>845.0277999999998</v>
      </c>
    </row>
    <row r="76" spans="1:19" ht="15">
      <c r="A76" s="11" t="s">
        <v>88</v>
      </c>
      <c r="B76" s="1">
        <v>0</v>
      </c>
      <c r="C76" s="4">
        <v>17214.72</v>
      </c>
      <c r="D76" s="4"/>
      <c r="E76" s="5">
        <v>10725.8</v>
      </c>
      <c r="F76" s="13">
        <v>382.89</v>
      </c>
      <c r="G76" s="3">
        <f t="shared" si="13"/>
        <v>704.5176</v>
      </c>
      <c r="H76" s="3">
        <f t="shared" si="14"/>
        <v>612.624</v>
      </c>
      <c r="I76" s="3">
        <f t="shared" si="15"/>
        <v>306.312</v>
      </c>
      <c r="J76" s="29">
        <f t="shared" si="16"/>
        <v>5666.772</v>
      </c>
      <c r="K76" s="29">
        <v>253.27</v>
      </c>
      <c r="L76" s="29"/>
      <c r="M76" s="29">
        <f t="shared" si="17"/>
        <v>4778.4672</v>
      </c>
      <c r="N76" s="29">
        <f t="shared" si="18"/>
        <v>407.58039999999994</v>
      </c>
      <c r="O76" s="29"/>
      <c r="P76" s="29"/>
      <c r="Q76" s="29">
        <f t="shared" si="11"/>
        <v>12729.543200000002</v>
      </c>
      <c r="R76" s="30">
        <f t="shared" si="19"/>
        <v>6488.920000000002</v>
      </c>
      <c r="S76" s="31">
        <f t="shared" si="12"/>
        <v>-2003.7432000000026</v>
      </c>
    </row>
    <row r="77" spans="1:19" ht="15">
      <c r="A77" s="11" t="s">
        <v>89</v>
      </c>
      <c r="B77" s="1">
        <v>0</v>
      </c>
      <c r="C77" s="4">
        <v>33172.33</v>
      </c>
      <c r="D77" s="4"/>
      <c r="E77" s="5">
        <v>27080.98</v>
      </c>
      <c r="F77" s="13">
        <v>736.56</v>
      </c>
      <c r="G77" s="3">
        <f t="shared" si="13"/>
        <v>1355.2703999999999</v>
      </c>
      <c r="H77" s="3">
        <f t="shared" si="14"/>
        <v>1178.4959999999999</v>
      </c>
      <c r="I77" s="3">
        <f t="shared" si="15"/>
        <v>589.2479999999999</v>
      </c>
      <c r="J77" s="29">
        <f t="shared" si="16"/>
        <v>10901.088</v>
      </c>
      <c r="K77" s="29">
        <v>827.81</v>
      </c>
      <c r="L77" s="29"/>
      <c r="M77" s="29">
        <f t="shared" si="17"/>
        <v>9192.2688</v>
      </c>
      <c r="N77" s="29">
        <f t="shared" si="18"/>
        <v>1029.0772399999998</v>
      </c>
      <c r="O77" s="29"/>
      <c r="P77" s="29">
        <v>420</v>
      </c>
      <c r="Q77" s="29">
        <f t="shared" si="11"/>
        <v>25493.258439999998</v>
      </c>
      <c r="R77" s="30">
        <f t="shared" si="19"/>
        <v>6091.350000000002</v>
      </c>
      <c r="S77" s="31">
        <f t="shared" si="12"/>
        <v>1587.7215600000018</v>
      </c>
    </row>
    <row r="78" spans="1:19" ht="15">
      <c r="A78" s="11" t="s">
        <v>90</v>
      </c>
      <c r="B78" s="1">
        <v>0</v>
      </c>
      <c r="C78" s="4">
        <v>27860.83</v>
      </c>
      <c r="D78" s="4"/>
      <c r="E78" s="5">
        <v>24615.13</v>
      </c>
      <c r="F78" s="13">
        <v>618.59</v>
      </c>
      <c r="G78" s="3">
        <f t="shared" si="13"/>
        <v>1138.2056</v>
      </c>
      <c r="H78" s="3">
        <f t="shared" si="14"/>
        <v>989.7440000000001</v>
      </c>
      <c r="I78" s="3">
        <f t="shared" si="15"/>
        <v>494.87200000000007</v>
      </c>
      <c r="J78" s="29">
        <f t="shared" si="16"/>
        <v>9155.132000000001</v>
      </c>
      <c r="K78" s="29"/>
      <c r="L78" s="29"/>
      <c r="M78" s="29">
        <f t="shared" si="17"/>
        <v>7720.003200000001</v>
      </c>
      <c r="N78" s="29">
        <f t="shared" si="18"/>
        <v>935.37494</v>
      </c>
      <c r="O78" s="29"/>
      <c r="P78" s="29"/>
      <c r="Q78" s="29">
        <f t="shared" si="11"/>
        <v>20433.33174</v>
      </c>
      <c r="R78" s="30">
        <f t="shared" si="19"/>
        <v>3245.7000000000007</v>
      </c>
      <c r="S78" s="31">
        <f t="shared" si="12"/>
        <v>4181.79826</v>
      </c>
    </row>
    <row r="79" spans="1:19" ht="15">
      <c r="A79" s="11" t="s">
        <v>91</v>
      </c>
      <c r="B79" s="1">
        <v>0</v>
      </c>
      <c r="C79" s="4">
        <v>26110.2</v>
      </c>
      <c r="D79" s="4"/>
      <c r="E79" s="5">
        <v>23479.59</v>
      </c>
      <c r="F79" s="13">
        <v>576.86</v>
      </c>
      <c r="G79" s="3">
        <f t="shared" si="13"/>
        <v>1061.4224000000002</v>
      </c>
      <c r="H79" s="3">
        <f t="shared" si="14"/>
        <v>922.9760000000001</v>
      </c>
      <c r="I79" s="3">
        <f t="shared" si="15"/>
        <v>461.48800000000006</v>
      </c>
      <c r="J79" s="29">
        <f t="shared" si="16"/>
        <v>8537.528</v>
      </c>
      <c r="K79" s="29"/>
      <c r="L79" s="29"/>
      <c r="M79" s="29">
        <f t="shared" si="17"/>
        <v>7199.2128</v>
      </c>
      <c r="N79" s="29">
        <f t="shared" si="18"/>
        <v>892.22442</v>
      </c>
      <c r="O79" s="29"/>
      <c r="P79" s="29"/>
      <c r="Q79" s="29">
        <f t="shared" si="11"/>
        <v>19074.85162</v>
      </c>
      <c r="R79" s="30">
        <f t="shared" si="19"/>
        <v>2630.6100000000006</v>
      </c>
      <c r="S79" s="31">
        <f t="shared" si="12"/>
        <v>4404.738379999999</v>
      </c>
    </row>
    <row r="80" spans="1:19" ht="15">
      <c r="A80" s="11" t="s">
        <v>92</v>
      </c>
      <c r="B80" s="1">
        <v>0</v>
      </c>
      <c r="C80" s="4">
        <v>38549.24</v>
      </c>
      <c r="D80" s="4"/>
      <c r="E80" s="5">
        <v>36118.07</v>
      </c>
      <c r="F80" s="13">
        <v>860.99</v>
      </c>
      <c r="G80" s="3">
        <f t="shared" si="13"/>
        <v>1584.2216</v>
      </c>
      <c r="H80" s="3">
        <f t="shared" si="14"/>
        <v>1377.584</v>
      </c>
      <c r="I80" s="3">
        <f t="shared" si="15"/>
        <v>688.792</v>
      </c>
      <c r="J80" s="29">
        <f t="shared" si="16"/>
        <v>12742.652</v>
      </c>
      <c r="K80" s="29"/>
      <c r="L80" s="29"/>
      <c r="M80" s="29">
        <f t="shared" si="17"/>
        <v>10745.155200000001</v>
      </c>
      <c r="N80" s="29">
        <f t="shared" si="18"/>
        <v>1372.48666</v>
      </c>
      <c r="O80" s="29"/>
      <c r="P80" s="29"/>
      <c r="Q80" s="29">
        <f t="shared" si="11"/>
        <v>28510.89146</v>
      </c>
      <c r="R80" s="30">
        <f t="shared" si="19"/>
        <v>2431.1699999999983</v>
      </c>
      <c r="S80" s="31">
        <f t="shared" si="12"/>
        <v>7607.178540000001</v>
      </c>
    </row>
    <row r="81" spans="1:19" ht="15">
      <c r="A81" s="11" t="s">
        <v>93</v>
      </c>
      <c r="B81" s="1">
        <v>0</v>
      </c>
      <c r="C81" s="4">
        <v>27153.12</v>
      </c>
      <c r="D81" s="4"/>
      <c r="E81" s="5">
        <v>24317.99</v>
      </c>
      <c r="F81" s="13">
        <v>604.46</v>
      </c>
      <c r="G81" s="3">
        <f t="shared" si="13"/>
        <v>1112.2064</v>
      </c>
      <c r="H81" s="3">
        <f t="shared" si="14"/>
        <v>967.1360000000001</v>
      </c>
      <c r="I81" s="3">
        <f t="shared" si="15"/>
        <v>483.56800000000004</v>
      </c>
      <c r="J81" s="29">
        <f t="shared" si="16"/>
        <v>8946.008000000002</v>
      </c>
      <c r="K81" s="29"/>
      <c r="L81" s="29"/>
      <c r="M81" s="29">
        <f t="shared" si="17"/>
        <v>7543.660800000001</v>
      </c>
      <c r="N81" s="29">
        <f t="shared" si="18"/>
        <v>924.08362</v>
      </c>
      <c r="O81" s="29"/>
      <c r="P81" s="29"/>
      <c r="Q81" s="29">
        <f t="shared" si="11"/>
        <v>19976.662820000005</v>
      </c>
      <c r="R81" s="30">
        <f t="shared" si="19"/>
        <v>2835.1299999999974</v>
      </c>
      <c r="S81" s="31">
        <f t="shared" si="12"/>
        <v>4341.327179999997</v>
      </c>
    </row>
    <row r="82" spans="1:19" ht="15">
      <c r="A82" t="s">
        <v>94</v>
      </c>
      <c r="B82" s="1">
        <v>0</v>
      </c>
      <c r="C82" s="4">
        <v>88593.28</v>
      </c>
      <c r="D82" s="4"/>
      <c r="E82" s="5">
        <v>70177.48</v>
      </c>
      <c r="F82" s="13">
        <v>1970.49</v>
      </c>
      <c r="G82" s="3">
        <f t="shared" si="13"/>
        <v>3625.7016000000003</v>
      </c>
      <c r="H82" s="3">
        <f t="shared" si="14"/>
        <v>3152.784</v>
      </c>
      <c r="I82" s="3">
        <f t="shared" si="15"/>
        <v>1576.392</v>
      </c>
      <c r="J82" s="29">
        <f t="shared" si="16"/>
        <v>29163.252</v>
      </c>
      <c r="K82" s="29">
        <v>12257.69</v>
      </c>
      <c r="L82" s="29"/>
      <c r="M82" s="29">
        <f t="shared" si="17"/>
        <v>24591.715200000002</v>
      </c>
      <c r="N82" s="29">
        <f t="shared" si="18"/>
        <v>2666.74424</v>
      </c>
      <c r="O82" s="29"/>
      <c r="P82" s="29"/>
      <c r="Q82" s="29">
        <f t="shared" si="11"/>
        <v>77034.27904000001</v>
      </c>
      <c r="R82" s="30">
        <f t="shared" si="19"/>
        <v>18415.800000000003</v>
      </c>
      <c r="S82" s="31">
        <f t="shared" si="12"/>
        <v>-6856.799040000013</v>
      </c>
    </row>
    <row r="83" spans="1:19" ht="15">
      <c r="A83" s="11" t="s">
        <v>95</v>
      </c>
      <c r="B83" s="1">
        <v>0</v>
      </c>
      <c r="C83" s="4">
        <v>37340.08</v>
      </c>
      <c r="D83" s="4">
        <v>47853</v>
      </c>
      <c r="E83" s="5">
        <v>69833.26</v>
      </c>
      <c r="F83" s="13">
        <v>830.52</v>
      </c>
      <c r="G83" s="3">
        <f t="shared" si="13"/>
        <v>1528.1568</v>
      </c>
      <c r="H83" s="3">
        <f t="shared" si="14"/>
        <v>1328.832</v>
      </c>
      <c r="I83" s="3">
        <f t="shared" si="15"/>
        <v>664.416</v>
      </c>
      <c r="J83" s="29">
        <f t="shared" si="16"/>
        <v>12291.696</v>
      </c>
      <c r="K83" s="29">
        <v>17480.99</v>
      </c>
      <c r="L83" s="29"/>
      <c r="M83" s="29">
        <f t="shared" si="17"/>
        <v>10364.8896</v>
      </c>
      <c r="N83" s="29">
        <f t="shared" si="18"/>
        <v>2653.6638799999996</v>
      </c>
      <c r="O83" s="29">
        <v>42110.64</v>
      </c>
      <c r="P83" s="29"/>
      <c r="Q83" s="29">
        <f t="shared" si="11"/>
        <v>88423.28428</v>
      </c>
      <c r="R83" s="30">
        <f aca="true" t="shared" si="20" ref="R83:R89">(C83+D83)-E83</f>
        <v>15359.820000000007</v>
      </c>
      <c r="S83" s="31">
        <f t="shared" si="12"/>
        <v>-18590.024280000012</v>
      </c>
    </row>
    <row r="84" spans="1:19" ht="15">
      <c r="A84" s="11" t="s">
        <v>96</v>
      </c>
      <c r="B84" s="1">
        <v>0</v>
      </c>
      <c r="C84" s="4">
        <v>32359.92</v>
      </c>
      <c r="D84" s="4">
        <v>31651</v>
      </c>
      <c r="E84" s="5">
        <v>52807.93</v>
      </c>
      <c r="F84" s="13">
        <v>719.75</v>
      </c>
      <c r="G84" s="3">
        <f t="shared" si="13"/>
        <v>1324.3400000000001</v>
      </c>
      <c r="H84" s="3">
        <f t="shared" si="14"/>
        <v>1151.6000000000001</v>
      </c>
      <c r="I84" s="3">
        <f t="shared" si="15"/>
        <v>575.8000000000001</v>
      </c>
      <c r="J84" s="29">
        <f t="shared" si="16"/>
        <v>10652.300000000001</v>
      </c>
      <c r="K84" s="29">
        <v>7100</v>
      </c>
      <c r="L84" s="29"/>
      <c r="M84" s="29">
        <f t="shared" si="17"/>
        <v>8982.48</v>
      </c>
      <c r="N84" s="29">
        <f t="shared" si="18"/>
        <v>2006.70134</v>
      </c>
      <c r="O84" s="29">
        <v>27852.88</v>
      </c>
      <c r="P84" s="29"/>
      <c r="Q84" s="29">
        <f t="shared" si="11"/>
        <v>59646.10134</v>
      </c>
      <c r="R84" s="30">
        <f t="shared" si="20"/>
        <v>11202.989999999998</v>
      </c>
      <c r="S84" s="31">
        <f t="shared" si="12"/>
        <v>-6838.171340000001</v>
      </c>
    </row>
    <row r="85" spans="1:19" ht="15">
      <c r="A85" s="11" t="s">
        <v>97</v>
      </c>
      <c r="B85" s="1">
        <v>0</v>
      </c>
      <c r="C85" s="4">
        <v>32327.12</v>
      </c>
      <c r="D85" s="4">
        <v>27236.4</v>
      </c>
      <c r="E85" s="5">
        <v>55944.97</v>
      </c>
      <c r="F85" s="13">
        <v>719.02</v>
      </c>
      <c r="G85" s="3">
        <f t="shared" si="13"/>
        <v>1322.9968000000001</v>
      </c>
      <c r="H85" s="3">
        <f t="shared" si="14"/>
        <v>1150.432</v>
      </c>
      <c r="I85" s="3">
        <f t="shared" si="15"/>
        <v>575.216</v>
      </c>
      <c r="J85" s="29">
        <f t="shared" si="16"/>
        <v>10641.496000000001</v>
      </c>
      <c r="K85" s="29">
        <v>7100</v>
      </c>
      <c r="L85" s="29">
        <v>12207</v>
      </c>
      <c r="M85" s="29">
        <f t="shared" si="17"/>
        <v>8973.3696</v>
      </c>
      <c r="N85" s="29">
        <f t="shared" si="18"/>
        <v>2125.90886</v>
      </c>
      <c r="O85" s="29">
        <v>23968.032</v>
      </c>
      <c r="P85" s="29"/>
      <c r="Q85" s="29">
        <f t="shared" si="11"/>
        <v>68064.45126</v>
      </c>
      <c r="R85" s="30">
        <f t="shared" si="20"/>
        <v>3618.550000000003</v>
      </c>
      <c r="S85" s="31">
        <f t="shared" si="12"/>
        <v>-12119.48126</v>
      </c>
    </row>
    <row r="86" spans="1:19" ht="15">
      <c r="A86" s="11" t="s">
        <v>98</v>
      </c>
      <c r="B86" s="1">
        <v>0</v>
      </c>
      <c r="C86" s="4">
        <v>15940.96</v>
      </c>
      <c r="D86" s="4">
        <v>2564</v>
      </c>
      <c r="E86" s="5">
        <v>14583.41</v>
      </c>
      <c r="F86" s="13">
        <v>358.65</v>
      </c>
      <c r="G86" s="3">
        <f t="shared" si="13"/>
        <v>659.9159999999999</v>
      </c>
      <c r="H86" s="3">
        <f t="shared" si="14"/>
        <v>573.84</v>
      </c>
      <c r="I86" s="3">
        <f t="shared" si="15"/>
        <v>286.92</v>
      </c>
      <c r="J86" s="29">
        <f t="shared" si="16"/>
        <v>5308.0199999999995</v>
      </c>
      <c r="K86" s="29">
        <v>7100</v>
      </c>
      <c r="L86" s="29"/>
      <c r="M86" s="29">
        <f t="shared" si="17"/>
        <v>4475.952</v>
      </c>
      <c r="N86" s="29">
        <f t="shared" si="18"/>
        <v>554.16958</v>
      </c>
      <c r="O86" s="29">
        <v>2256.32</v>
      </c>
      <c r="P86" s="29"/>
      <c r="Q86" s="29">
        <f t="shared" si="11"/>
        <v>21215.137580000002</v>
      </c>
      <c r="R86" s="30">
        <f t="shared" si="20"/>
        <v>3921.5499999999993</v>
      </c>
      <c r="S86" s="31">
        <f t="shared" si="12"/>
        <v>-6631.7275800000025</v>
      </c>
    </row>
    <row r="87" spans="1:19" ht="15">
      <c r="A87" s="11" t="s">
        <v>99</v>
      </c>
      <c r="B87" s="1">
        <v>0</v>
      </c>
      <c r="C87" s="4">
        <v>30972</v>
      </c>
      <c r="D87" s="4">
        <v>33756</v>
      </c>
      <c r="E87" s="5">
        <v>60256.08</v>
      </c>
      <c r="F87" s="13">
        <v>688.88</v>
      </c>
      <c r="G87" s="3">
        <f t="shared" si="13"/>
        <v>1267.5392</v>
      </c>
      <c r="H87" s="3">
        <f t="shared" si="14"/>
        <v>1102.208</v>
      </c>
      <c r="I87" s="3">
        <f t="shared" si="15"/>
        <v>551.104</v>
      </c>
      <c r="J87" s="29">
        <f t="shared" si="16"/>
        <v>10195.424</v>
      </c>
      <c r="K87" s="29">
        <v>7100</v>
      </c>
      <c r="L87" s="29"/>
      <c r="M87" s="29">
        <f t="shared" si="17"/>
        <v>8597.2224</v>
      </c>
      <c r="N87" s="29">
        <f t="shared" si="18"/>
        <v>2289.73104</v>
      </c>
      <c r="O87" s="29">
        <v>29705.28</v>
      </c>
      <c r="P87" s="29"/>
      <c r="Q87" s="29">
        <f t="shared" si="11"/>
        <v>60808.50864</v>
      </c>
      <c r="R87" s="30">
        <f t="shared" si="20"/>
        <v>4471.919999999998</v>
      </c>
      <c r="S87" s="31">
        <f t="shared" si="12"/>
        <v>-552.4286399999983</v>
      </c>
    </row>
    <row r="88" spans="1:19" ht="15">
      <c r="A88" s="11" t="s">
        <v>100</v>
      </c>
      <c r="B88" s="1">
        <v>0</v>
      </c>
      <c r="C88" s="4">
        <v>67607.6</v>
      </c>
      <c r="D88" s="4">
        <v>65813.87</v>
      </c>
      <c r="E88" s="5">
        <v>117104.43</v>
      </c>
      <c r="F88" s="13">
        <v>1503.73</v>
      </c>
      <c r="G88" s="3">
        <f t="shared" si="13"/>
        <v>2766.8632000000002</v>
      </c>
      <c r="H88" s="3">
        <f t="shared" si="14"/>
        <v>2405.9680000000003</v>
      </c>
      <c r="I88" s="3">
        <f t="shared" si="15"/>
        <v>1202.9840000000002</v>
      </c>
      <c r="J88" s="29">
        <f t="shared" si="16"/>
        <v>22255.204</v>
      </c>
      <c r="K88" s="29"/>
      <c r="L88" s="29"/>
      <c r="M88" s="29">
        <f t="shared" si="17"/>
        <v>18766.5504</v>
      </c>
      <c r="N88" s="29">
        <f t="shared" si="18"/>
        <v>4449.968339999999</v>
      </c>
      <c r="O88" s="29">
        <v>57916.2</v>
      </c>
      <c r="P88" s="29">
        <v>7282.78</v>
      </c>
      <c r="Q88" s="29">
        <f t="shared" si="11"/>
        <v>117046.51793999999</v>
      </c>
      <c r="R88" s="30">
        <f t="shared" si="20"/>
        <v>16317.040000000008</v>
      </c>
      <c r="S88" s="31">
        <f t="shared" si="12"/>
        <v>57.912060000002384</v>
      </c>
    </row>
    <row r="89" spans="1:19" ht="15">
      <c r="A89" s="11" t="s">
        <v>101</v>
      </c>
      <c r="B89" s="1">
        <v>0</v>
      </c>
      <c r="C89" s="4">
        <v>64931.28</v>
      </c>
      <c r="D89" s="4">
        <v>66950.84</v>
      </c>
      <c r="E89" s="5">
        <v>114447.75</v>
      </c>
      <c r="F89" s="13">
        <v>1493.1</v>
      </c>
      <c r="G89" s="3">
        <f t="shared" si="13"/>
        <v>2747.304</v>
      </c>
      <c r="H89" s="3">
        <f t="shared" si="14"/>
        <v>2388.96</v>
      </c>
      <c r="I89" s="3">
        <f t="shared" si="15"/>
        <v>1194.48</v>
      </c>
      <c r="J89" s="29">
        <f t="shared" si="16"/>
        <v>22097.88</v>
      </c>
      <c r="K89" s="29">
        <v>11040.61</v>
      </c>
      <c r="L89" s="29">
        <v>17483</v>
      </c>
      <c r="M89" s="29">
        <f t="shared" si="17"/>
        <v>18633.888</v>
      </c>
      <c r="N89" s="29">
        <f t="shared" si="18"/>
        <v>4349.0145</v>
      </c>
      <c r="O89" s="29">
        <v>58916.739</v>
      </c>
      <c r="P89" s="29"/>
      <c r="Q89" s="29">
        <f t="shared" si="11"/>
        <v>138851.87550000002</v>
      </c>
      <c r="R89" s="30">
        <f t="shared" si="20"/>
        <v>17434.369999999995</v>
      </c>
      <c r="S89" s="31">
        <f t="shared" si="12"/>
        <v>-24404.125500000024</v>
      </c>
    </row>
    <row r="90" spans="1:19" ht="15">
      <c r="A90" s="11" t="s">
        <v>102</v>
      </c>
      <c r="B90" s="1">
        <v>0</v>
      </c>
      <c r="C90" s="4">
        <v>16767.44</v>
      </c>
      <c r="D90" s="4"/>
      <c r="E90" s="5">
        <v>15852.73</v>
      </c>
      <c r="F90" s="13">
        <v>372.94</v>
      </c>
      <c r="G90" s="3">
        <f t="shared" si="13"/>
        <v>686.2096</v>
      </c>
      <c r="H90" s="3">
        <f t="shared" si="14"/>
        <v>596.7040000000001</v>
      </c>
      <c r="I90" s="3">
        <f t="shared" si="15"/>
        <v>298.35200000000003</v>
      </c>
      <c r="J90" s="29">
        <f t="shared" si="16"/>
        <v>5519.512000000001</v>
      </c>
      <c r="K90" s="29"/>
      <c r="L90" s="29"/>
      <c r="M90" s="29">
        <f t="shared" si="17"/>
        <v>4654.291200000001</v>
      </c>
      <c r="N90" s="29">
        <f t="shared" si="18"/>
        <v>602.40374</v>
      </c>
      <c r="O90" s="29"/>
      <c r="P90" s="29"/>
      <c r="Q90" s="29">
        <f t="shared" si="11"/>
        <v>12357.47254</v>
      </c>
      <c r="R90" s="30">
        <f t="shared" si="19"/>
        <v>914.7099999999991</v>
      </c>
      <c r="S90" s="31">
        <f t="shared" si="12"/>
        <v>3495.257459999999</v>
      </c>
    </row>
    <row r="91" spans="1:19" ht="15">
      <c r="A91" s="11" t="s">
        <v>103</v>
      </c>
      <c r="B91" s="1">
        <v>0</v>
      </c>
      <c r="C91" s="4">
        <v>19264.48</v>
      </c>
      <c r="D91" s="4"/>
      <c r="E91" s="5">
        <v>28175.75</v>
      </c>
      <c r="F91" s="13">
        <v>428.48</v>
      </c>
      <c r="G91" s="3">
        <f t="shared" si="13"/>
        <v>788.4032000000001</v>
      </c>
      <c r="H91" s="3">
        <f t="shared" si="14"/>
        <v>685.5680000000001</v>
      </c>
      <c r="I91" s="3">
        <f t="shared" si="15"/>
        <v>342.78400000000005</v>
      </c>
      <c r="J91" s="29">
        <f t="shared" si="16"/>
        <v>6341.504000000001</v>
      </c>
      <c r="K91" s="29"/>
      <c r="L91" s="29">
        <v>22202</v>
      </c>
      <c r="M91" s="29">
        <f t="shared" si="17"/>
        <v>5347.4304</v>
      </c>
      <c r="N91" s="29">
        <f t="shared" si="18"/>
        <v>1070.6785</v>
      </c>
      <c r="O91" s="29"/>
      <c r="P91" s="29"/>
      <c r="Q91" s="29">
        <f t="shared" si="11"/>
        <v>36778.3681</v>
      </c>
      <c r="R91" s="30">
        <f t="shared" si="19"/>
        <v>-8911.27</v>
      </c>
      <c r="S91" s="31">
        <f t="shared" si="12"/>
        <v>-8602.6181</v>
      </c>
    </row>
    <row r="92" spans="1:19" ht="15">
      <c r="A92" s="11" t="s">
        <v>104</v>
      </c>
      <c r="B92" s="1">
        <v>0</v>
      </c>
      <c r="C92" s="4">
        <v>40072.8</v>
      </c>
      <c r="D92" s="4"/>
      <c r="E92" s="5">
        <v>34464.71</v>
      </c>
      <c r="F92" s="13">
        <v>889.66</v>
      </c>
      <c r="G92" s="3">
        <f t="shared" si="13"/>
        <v>1636.9744</v>
      </c>
      <c r="H92" s="3">
        <f t="shared" si="14"/>
        <v>1423.4560000000001</v>
      </c>
      <c r="I92" s="3">
        <f t="shared" si="15"/>
        <v>711.7280000000001</v>
      </c>
      <c r="J92" s="29">
        <f t="shared" si="16"/>
        <v>13166.968</v>
      </c>
      <c r="K92" s="29">
        <v>7091.56</v>
      </c>
      <c r="L92" s="29"/>
      <c r="M92" s="29">
        <f t="shared" si="17"/>
        <v>11102.9568</v>
      </c>
      <c r="N92" s="29">
        <f t="shared" si="18"/>
        <v>1309.65898</v>
      </c>
      <c r="O92" s="29"/>
      <c r="P92" s="29">
        <v>5444</v>
      </c>
      <c r="Q92" s="29">
        <f t="shared" si="11"/>
        <v>41887.302180000006</v>
      </c>
      <c r="R92" s="30">
        <f t="shared" si="19"/>
        <v>5608.090000000004</v>
      </c>
      <c r="S92" s="31">
        <f t="shared" si="12"/>
        <v>-7422.592180000007</v>
      </c>
    </row>
    <row r="93" spans="1:19" ht="15">
      <c r="A93" s="11" t="s">
        <v>105</v>
      </c>
      <c r="B93" s="1">
        <v>0</v>
      </c>
      <c r="C93" s="4">
        <v>39458.24</v>
      </c>
      <c r="D93" s="4"/>
      <c r="E93" s="5">
        <v>31337.98</v>
      </c>
      <c r="F93" s="13">
        <v>877.63</v>
      </c>
      <c r="G93" s="3">
        <f t="shared" si="13"/>
        <v>1614.8392000000001</v>
      </c>
      <c r="H93" s="3">
        <f t="shared" si="14"/>
        <v>1404.208</v>
      </c>
      <c r="I93" s="3">
        <f t="shared" si="15"/>
        <v>702.104</v>
      </c>
      <c r="J93" s="29">
        <f t="shared" si="16"/>
        <v>12988.924</v>
      </c>
      <c r="K93" s="29">
        <v>7091.56</v>
      </c>
      <c r="L93" s="29"/>
      <c r="M93" s="29">
        <f t="shared" si="17"/>
        <v>10952.822400000001</v>
      </c>
      <c r="N93" s="29">
        <f t="shared" si="18"/>
        <v>1190.84324</v>
      </c>
      <c r="O93" s="29"/>
      <c r="P93" s="29">
        <v>4000</v>
      </c>
      <c r="Q93" s="29">
        <f t="shared" si="11"/>
        <v>39945.30084</v>
      </c>
      <c r="R93" s="30">
        <f t="shared" si="19"/>
        <v>8120.259999999998</v>
      </c>
      <c r="S93" s="31">
        <f t="shared" si="12"/>
        <v>-8607.320840000004</v>
      </c>
    </row>
    <row r="94" spans="1:19" ht="15">
      <c r="A94" s="12" t="s">
        <v>106</v>
      </c>
      <c r="B94" s="1">
        <v>0</v>
      </c>
      <c r="C94" s="4">
        <v>12240.81</v>
      </c>
      <c r="D94" s="4"/>
      <c r="E94" s="5">
        <v>8449.42</v>
      </c>
      <c r="F94" s="13">
        <v>726.03</v>
      </c>
      <c r="G94" s="3">
        <f t="shared" si="13"/>
        <v>1335.8952</v>
      </c>
      <c r="H94" s="3">
        <f t="shared" si="14"/>
        <v>1161.648</v>
      </c>
      <c r="I94" s="3">
        <f t="shared" si="15"/>
        <v>580.824</v>
      </c>
      <c r="J94" s="29">
        <f t="shared" si="16"/>
        <v>10745.244</v>
      </c>
      <c r="K94" s="29"/>
      <c r="L94" s="29"/>
      <c r="M94" s="29">
        <f t="shared" si="17"/>
        <v>9060.8544</v>
      </c>
      <c r="N94" s="29">
        <f t="shared" si="18"/>
        <v>321.07796</v>
      </c>
      <c r="O94" s="29"/>
      <c r="P94" s="29"/>
      <c r="Q94" s="29">
        <f>SUM(H94:P94)</f>
        <v>21869.64836</v>
      </c>
      <c r="R94" s="30">
        <f t="shared" si="19"/>
        <v>3791.3899999999994</v>
      </c>
      <c r="S94" s="31">
        <f t="shared" si="12"/>
        <v>-13420.22836</v>
      </c>
    </row>
    <row r="95" spans="1:19" ht="15.75">
      <c r="A95" s="6" t="s">
        <v>18</v>
      </c>
      <c r="B95" s="7">
        <v>0</v>
      </c>
      <c r="C95" s="8">
        <f>SUM(C7:C94)</f>
        <v>5174093.780000001</v>
      </c>
      <c r="D95" s="8">
        <f>SUM(D54:D94)</f>
        <v>356143.11</v>
      </c>
      <c r="E95" s="9">
        <f aca="true" t="shared" si="21" ref="E95:K95">SUM(E7:E94)</f>
        <v>4887839.379999999</v>
      </c>
      <c r="F95" s="14">
        <f t="shared" si="21"/>
        <v>115581.56000000007</v>
      </c>
      <c r="G95" s="10">
        <f>SUM(G7:G94)</f>
        <v>212670.0704</v>
      </c>
      <c r="H95" s="10">
        <f t="shared" si="21"/>
        <v>184930.49600000004</v>
      </c>
      <c r="I95" s="10">
        <f t="shared" si="21"/>
        <v>92465.24800000002</v>
      </c>
      <c r="J95" s="32">
        <f t="shared" si="21"/>
        <v>1710607.0880000005</v>
      </c>
      <c r="K95" s="32">
        <f t="shared" si="21"/>
        <v>1011781.0600000004</v>
      </c>
      <c r="L95" s="32">
        <f>SUM(L13:L94)</f>
        <v>342784</v>
      </c>
      <c r="M95" s="32">
        <f>SUM(M7:M94)</f>
        <v>1442457.868800001</v>
      </c>
      <c r="N95" s="32">
        <f>SUM(N7:N94)</f>
        <v>185737.89644000004</v>
      </c>
      <c r="O95" s="32">
        <f>SUM(O53:O94)</f>
        <v>313405.931</v>
      </c>
      <c r="P95" s="32">
        <f>SUM(P12:P94)</f>
        <v>313755.78</v>
      </c>
      <c r="Q95" s="32">
        <f>SUM(Q7:Q94)</f>
        <v>5809259.543440001</v>
      </c>
      <c r="R95" s="9">
        <f>SUM(R7:R94)</f>
        <v>642397.5100000002</v>
      </c>
      <c r="S95" s="33">
        <f>SUM(S7:S94)</f>
        <v>-968654.1234400002</v>
      </c>
    </row>
    <row r="97" ht="15">
      <c r="F97" s="15"/>
    </row>
  </sheetData>
  <sheetProtection/>
  <mergeCells count="10">
    <mergeCell ref="A1:S1"/>
    <mergeCell ref="A2:S2"/>
    <mergeCell ref="A3:S3"/>
    <mergeCell ref="A5:A6"/>
    <mergeCell ref="B5:E5"/>
    <mergeCell ref="F5:F6"/>
    <mergeCell ref="G5:P5"/>
    <mergeCell ref="Q5:Q6"/>
    <mergeCell ref="R5:R6"/>
    <mergeCell ref="S5:S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A22">
      <selection activeCell="L84" sqref="L84"/>
    </sheetView>
  </sheetViews>
  <sheetFormatPr defaultColWidth="9.140625" defaultRowHeight="15"/>
  <cols>
    <col min="1" max="1" width="20.57421875" style="0" customWidth="1"/>
    <col min="2" max="2" width="7.7109375" style="0" customWidth="1"/>
    <col min="3" max="3" width="7.57421875" style="0" customWidth="1"/>
    <col min="4" max="4" width="7.00390625" style="0" customWidth="1"/>
    <col min="5" max="5" width="7.7109375" style="0" customWidth="1"/>
    <col min="6" max="6" width="6.57421875" style="0" customWidth="1"/>
    <col min="7" max="7" width="7.421875" style="0" customWidth="1"/>
    <col min="8" max="8" width="6.421875" style="0" customWidth="1"/>
  </cols>
  <sheetData>
    <row r="1" spans="1:9" ht="15">
      <c r="A1" s="21"/>
      <c r="B1" s="26"/>
      <c r="C1" s="27"/>
      <c r="D1" s="27" t="s">
        <v>113</v>
      </c>
      <c r="E1" s="27"/>
      <c r="F1" s="27"/>
      <c r="G1" s="27" t="s">
        <v>114</v>
      </c>
      <c r="H1" s="24"/>
      <c r="I1" s="24" t="s">
        <v>112</v>
      </c>
    </row>
    <row r="2" spans="1:9" ht="15">
      <c r="A2" s="25" t="s">
        <v>20</v>
      </c>
      <c r="B2" s="23">
        <v>2026.16</v>
      </c>
      <c r="C2" s="23">
        <v>17241</v>
      </c>
      <c r="D2" s="23">
        <v>2817.43</v>
      </c>
      <c r="E2" s="23">
        <v>2766.16</v>
      </c>
      <c r="F2" s="23">
        <v>1762.62</v>
      </c>
      <c r="G2" s="23"/>
      <c r="H2" s="23"/>
      <c r="I2" s="22">
        <f>SUM(B2:H2)</f>
        <v>26613.37</v>
      </c>
    </row>
    <row r="3" spans="1:9" ht="15">
      <c r="A3" s="19" t="s">
        <v>21</v>
      </c>
      <c r="B3" s="17">
        <v>506.54</v>
      </c>
      <c r="C3" s="17">
        <v>1244.08</v>
      </c>
      <c r="D3" s="17">
        <v>8864.45</v>
      </c>
      <c r="E3" s="17"/>
      <c r="F3" s="17"/>
      <c r="G3" s="17"/>
      <c r="H3" s="17"/>
      <c r="I3" s="22">
        <f>SUM(B3:H3)</f>
        <v>10615.07</v>
      </c>
    </row>
    <row r="4" spans="1:9" ht="15">
      <c r="A4" s="19" t="s">
        <v>22</v>
      </c>
      <c r="B4" s="17">
        <v>759.81</v>
      </c>
      <c r="C4" s="17">
        <v>7091.56</v>
      </c>
      <c r="D4" s="17">
        <v>878.81</v>
      </c>
      <c r="E4" s="17"/>
      <c r="F4" s="17"/>
      <c r="G4" s="17"/>
      <c r="H4" s="17"/>
      <c r="I4" s="22">
        <f>SUM(B4:H4)</f>
        <v>8730.18</v>
      </c>
    </row>
    <row r="5" spans="1:9" ht="15">
      <c r="A5" s="19" t="s">
        <v>23</v>
      </c>
      <c r="B5" s="17"/>
      <c r="C5" s="17"/>
      <c r="D5" s="17"/>
      <c r="E5" s="17"/>
      <c r="F5" s="17"/>
      <c r="G5" s="17"/>
      <c r="H5" s="17"/>
      <c r="I5" s="22"/>
    </row>
    <row r="6" spans="1:9" ht="15">
      <c r="A6" s="19" t="s">
        <v>24</v>
      </c>
      <c r="B6" s="17">
        <v>1798.62</v>
      </c>
      <c r="C6" s="17">
        <v>7091.56</v>
      </c>
      <c r="D6" s="17"/>
      <c r="E6" s="17"/>
      <c r="F6" s="17"/>
      <c r="G6" s="17"/>
      <c r="H6" s="17"/>
      <c r="I6" s="22">
        <f>SUM(B6:H6)</f>
        <v>8890.18</v>
      </c>
    </row>
    <row r="7" spans="1:9" ht="15">
      <c r="A7" s="19" t="s">
        <v>25</v>
      </c>
      <c r="B7" s="17">
        <v>7091.58</v>
      </c>
      <c r="C7" s="17"/>
      <c r="D7" s="17"/>
      <c r="E7" s="17"/>
      <c r="F7" s="17"/>
      <c r="G7" s="17"/>
      <c r="H7" s="17"/>
      <c r="I7" s="22">
        <f>SUM(B7:H7)</f>
        <v>7091.58</v>
      </c>
    </row>
    <row r="8" spans="1:9" ht="15">
      <c r="A8" s="19" t="s">
        <v>107</v>
      </c>
      <c r="B8" s="17">
        <v>7948.1</v>
      </c>
      <c r="C8" s="17"/>
      <c r="D8" s="17"/>
      <c r="E8" s="17"/>
      <c r="F8" s="17"/>
      <c r="G8" s="17"/>
      <c r="H8" s="17"/>
      <c r="I8" s="22">
        <f>SUM(B8:H8)</f>
        <v>7948.1</v>
      </c>
    </row>
    <row r="9" spans="1:9" ht="15">
      <c r="A9" s="18" t="s">
        <v>26</v>
      </c>
      <c r="B9" s="17">
        <v>827.81</v>
      </c>
      <c r="C9" s="17"/>
      <c r="D9" s="17"/>
      <c r="E9" s="17"/>
      <c r="F9" s="17"/>
      <c r="G9" s="17"/>
      <c r="H9" s="17"/>
      <c r="I9" s="22">
        <f>SUM(B9:H9)</f>
        <v>827.81</v>
      </c>
    </row>
    <row r="10" spans="1:22" ht="15">
      <c r="A10" s="19" t="s">
        <v>27</v>
      </c>
      <c r="B10" s="17">
        <v>8864.45</v>
      </c>
      <c r="C10" s="17">
        <v>827.81</v>
      </c>
      <c r="D10" s="17"/>
      <c r="E10" s="17"/>
      <c r="F10" s="17"/>
      <c r="G10" s="17"/>
      <c r="H10" s="17"/>
      <c r="I10" s="22">
        <f>SUM(B10:H10)</f>
        <v>9692.26</v>
      </c>
      <c r="V10" s="16"/>
    </row>
    <row r="11" spans="1:9" ht="15">
      <c r="A11" s="19" t="s">
        <v>28</v>
      </c>
      <c r="B11" s="17"/>
      <c r="C11" s="17"/>
      <c r="D11" s="17"/>
      <c r="E11" s="17"/>
      <c r="F11" s="17"/>
      <c r="G11" s="17"/>
      <c r="H11" s="17"/>
      <c r="I11" s="22"/>
    </row>
    <row r="12" spans="1:9" ht="15">
      <c r="A12" s="19" t="s">
        <v>29</v>
      </c>
      <c r="B12" s="17">
        <v>1288.08</v>
      </c>
      <c r="C12" s="17">
        <v>7100</v>
      </c>
      <c r="D12" s="17">
        <v>1956.62</v>
      </c>
      <c r="E12" s="17">
        <v>1912.62</v>
      </c>
      <c r="F12" s="17">
        <v>1007.81</v>
      </c>
      <c r="G12" s="17">
        <v>1003.81</v>
      </c>
      <c r="H12" s="17"/>
      <c r="I12" s="22">
        <f>SUM(B12:H12)</f>
        <v>14268.939999999999</v>
      </c>
    </row>
    <row r="13" spans="1:9" ht="15">
      <c r="A13" s="19" t="s">
        <v>30</v>
      </c>
      <c r="B13" s="17">
        <v>2679.43</v>
      </c>
      <c r="C13" s="17">
        <v>1288.08</v>
      </c>
      <c r="D13" s="17">
        <v>3209.24</v>
      </c>
      <c r="E13" s="17">
        <v>7100</v>
      </c>
      <c r="F13" s="17"/>
      <c r="G13" s="17"/>
      <c r="H13" s="17"/>
      <c r="I13" s="22">
        <f>SUM(B13:H13)</f>
        <v>14276.75</v>
      </c>
    </row>
    <row r="14" spans="1:9" ht="15">
      <c r="A14" s="19" t="s">
        <v>31</v>
      </c>
      <c r="B14" s="17"/>
      <c r="C14" s="17"/>
      <c r="D14" s="17"/>
      <c r="E14" s="17"/>
      <c r="F14" s="17"/>
      <c r="G14" s="17"/>
      <c r="H14" s="17"/>
      <c r="I14" s="22"/>
    </row>
    <row r="15" spans="1:9" ht="15">
      <c r="A15" s="19" t="s">
        <v>32</v>
      </c>
      <c r="B15" s="17">
        <v>6702.48</v>
      </c>
      <c r="C15" s="17">
        <v>819.81</v>
      </c>
      <c r="D15" s="17">
        <v>2202.16</v>
      </c>
      <c r="E15" s="17">
        <v>889.81</v>
      </c>
      <c r="F15" s="17">
        <v>977.81</v>
      </c>
      <c r="G15" s="17"/>
      <c r="H15" s="17"/>
      <c r="I15" s="22">
        <f aca="true" t="shared" si="0" ref="I15:I27">SUM(B15:H15)</f>
        <v>11592.069999999998</v>
      </c>
    </row>
    <row r="16" spans="1:9" ht="15">
      <c r="A16" s="19" t="s">
        <v>33</v>
      </c>
      <c r="B16" s="17">
        <v>8881</v>
      </c>
      <c r="C16" s="17"/>
      <c r="D16" s="17"/>
      <c r="E16" s="17"/>
      <c r="F16" s="17"/>
      <c r="G16" s="17"/>
      <c r="H16" s="17"/>
      <c r="I16" s="22">
        <f t="shared" si="0"/>
        <v>8881</v>
      </c>
    </row>
    <row r="17" spans="1:9" ht="15">
      <c r="A17" s="18" t="s">
        <v>34</v>
      </c>
      <c r="B17" s="17">
        <v>8104.64</v>
      </c>
      <c r="C17" s="17">
        <v>906.81</v>
      </c>
      <c r="D17" s="17">
        <v>7091.56</v>
      </c>
      <c r="E17" s="17"/>
      <c r="F17" s="17"/>
      <c r="G17" s="17"/>
      <c r="H17" s="17"/>
      <c r="I17" s="22">
        <f t="shared" si="0"/>
        <v>16103.010000000002</v>
      </c>
    </row>
    <row r="18" spans="1:9" ht="15">
      <c r="A18" s="19" t="s">
        <v>35</v>
      </c>
      <c r="B18" s="17">
        <v>844.81</v>
      </c>
      <c r="C18" s="17">
        <v>8864.45</v>
      </c>
      <c r="D18" s="17"/>
      <c r="E18" s="17"/>
      <c r="F18" s="17"/>
      <c r="G18" s="17"/>
      <c r="H18" s="17"/>
      <c r="I18" s="22">
        <f t="shared" si="0"/>
        <v>9709.26</v>
      </c>
    </row>
    <row r="19" spans="1:9" ht="15">
      <c r="A19" s="19" t="s">
        <v>36</v>
      </c>
      <c r="B19" s="17">
        <v>7091.56</v>
      </c>
      <c r="C19" s="17"/>
      <c r="D19" s="17"/>
      <c r="E19" s="17"/>
      <c r="F19" s="17"/>
      <c r="G19" s="17"/>
      <c r="H19" s="17"/>
      <c r="I19" s="22">
        <f t="shared" si="0"/>
        <v>7091.56</v>
      </c>
    </row>
    <row r="20" spans="1:9" ht="15">
      <c r="A20" s="19" t="s">
        <v>37</v>
      </c>
      <c r="B20" s="17">
        <v>7091.56</v>
      </c>
      <c r="C20" s="17">
        <v>2677.62</v>
      </c>
      <c r="D20" s="17"/>
      <c r="E20" s="17"/>
      <c r="F20" s="17"/>
      <c r="G20" s="17"/>
      <c r="H20" s="17"/>
      <c r="I20" s="22">
        <f t="shared" si="0"/>
        <v>9769.18</v>
      </c>
    </row>
    <row r="21" spans="1:9" ht="15">
      <c r="A21" s="18" t="s">
        <v>38</v>
      </c>
      <c r="B21" s="17">
        <v>1519.62</v>
      </c>
      <c r="C21" s="17">
        <v>1108.08</v>
      </c>
      <c r="D21" s="17">
        <v>17241</v>
      </c>
      <c r="E21" s="17">
        <v>3299.74</v>
      </c>
      <c r="F21" s="17"/>
      <c r="G21" s="17"/>
      <c r="H21" s="17"/>
      <c r="I21" s="22">
        <f t="shared" si="0"/>
        <v>23168.440000000002</v>
      </c>
    </row>
    <row r="22" spans="1:9" ht="15">
      <c r="A22" s="19" t="s">
        <v>39</v>
      </c>
      <c r="B22" s="17">
        <v>2911.7</v>
      </c>
      <c r="C22" s="17">
        <v>4833.86</v>
      </c>
      <c r="D22" s="17">
        <v>7100</v>
      </c>
      <c r="E22" s="17"/>
      <c r="F22" s="17"/>
      <c r="G22" s="17"/>
      <c r="H22" s="17"/>
      <c r="I22" s="22">
        <f t="shared" si="0"/>
        <v>14845.56</v>
      </c>
    </row>
    <row r="23" spans="1:9" ht="15">
      <c r="A23" s="18" t="s">
        <v>40</v>
      </c>
      <c r="B23" s="17">
        <v>17241</v>
      </c>
      <c r="C23" s="17">
        <v>1524.62</v>
      </c>
      <c r="D23" s="17">
        <v>4630.32</v>
      </c>
      <c r="E23" s="17">
        <v>4312.32</v>
      </c>
      <c r="F23" s="17">
        <v>574.54</v>
      </c>
      <c r="G23" s="17"/>
      <c r="H23" s="17"/>
      <c r="I23" s="22">
        <f t="shared" si="0"/>
        <v>28282.8</v>
      </c>
    </row>
    <row r="24" spans="1:9" ht="15">
      <c r="A24" s="19" t="s">
        <v>41</v>
      </c>
      <c r="B24" s="17">
        <v>8881</v>
      </c>
      <c r="C24" s="17">
        <v>1964.62</v>
      </c>
      <c r="D24" s="17">
        <v>1171.08</v>
      </c>
      <c r="E24" s="17"/>
      <c r="F24" s="17"/>
      <c r="G24" s="17"/>
      <c r="H24" s="17"/>
      <c r="I24" s="22">
        <f t="shared" si="0"/>
        <v>12016.699999999999</v>
      </c>
    </row>
    <row r="25" spans="1:9" ht="15">
      <c r="A25" s="19" t="s">
        <v>42</v>
      </c>
      <c r="B25" s="17">
        <v>7100</v>
      </c>
      <c r="C25" s="17">
        <v>7566.56</v>
      </c>
      <c r="D25" s="17"/>
      <c r="E25" s="17"/>
      <c r="F25" s="17"/>
      <c r="G25" s="17"/>
      <c r="H25" s="17"/>
      <c r="I25" s="22">
        <f t="shared" si="0"/>
        <v>14666.560000000001</v>
      </c>
    </row>
    <row r="26" spans="1:9" ht="15">
      <c r="A26" s="19" t="s">
        <v>43</v>
      </c>
      <c r="B26" s="17">
        <v>3192.24</v>
      </c>
      <c r="C26" s="17">
        <v>3649.24</v>
      </c>
      <c r="D26" s="17">
        <v>827.81</v>
      </c>
      <c r="E26" s="17">
        <v>8864.45</v>
      </c>
      <c r="F26" s="17"/>
      <c r="G26" s="17"/>
      <c r="H26" s="17"/>
      <c r="I26" s="22">
        <f t="shared" si="0"/>
        <v>16533.739999999998</v>
      </c>
    </row>
    <row r="27" spans="1:9" ht="15">
      <c r="A27" s="19" t="s">
        <v>44</v>
      </c>
      <c r="B27" s="17">
        <v>4670.05</v>
      </c>
      <c r="C27" s="17">
        <v>8864.45</v>
      </c>
      <c r="D27" s="17"/>
      <c r="E27" s="17"/>
      <c r="F27" s="17"/>
      <c r="G27" s="17"/>
      <c r="H27" s="17"/>
      <c r="I27" s="22">
        <f t="shared" si="0"/>
        <v>13534.5</v>
      </c>
    </row>
    <row r="28" spans="1:9" ht="15">
      <c r="A28" s="19" t="s">
        <v>45</v>
      </c>
      <c r="B28" s="17"/>
      <c r="C28" s="17"/>
      <c r="D28" s="17"/>
      <c r="E28" s="17"/>
      <c r="F28" s="17"/>
      <c r="G28" s="17"/>
      <c r="H28" s="17"/>
      <c r="I28" s="22"/>
    </row>
    <row r="29" spans="1:9" ht="15">
      <c r="A29" s="19" t="s">
        <v>46</v>
      </c>
      <c r="B29" s="17">
        <v>6936.48</v>
      </c>
      <c r="C29" s="17">
        <v>7100</v>
      </c>
      <c r="D29" s="17">
        <v>1481.08</v>
      </c>
      <c r="E29" s="17"/>
      <c r="F29" s="17"/>
      <c r="G29" s="17"/>
      <c r="H29" s="17"/>
      <c r="I29" s="22">
        <f aca="true" t="shared" si="1" ref="I29:I50">SUM(B29:H29)</f>
        <v>15517.56</v>
      </c>
    </row>
    <row r="30" spans="1:9" ht="15">
      <c r="A30" s="18" t="s">
        <v>47</v>
      </c>
      <c r="B30" s="17">
        <v>6823.48</v>
      </c>
      <c r="C30" s="17">
        <v>6078.48</v>
      </c>
      <c r="D30" s="17">
        <v>1000</v>
      </c>
      <c r="E30" s="17">
        <v>3298.24</v>
      </c>
      <c r="F30" s="17">
        <v>574.54</v>
      </c>
      <c r="G30" s="17">
        <v>17222.36</v>
      </c>
      <c r="H30" s="17">
        <v>5065.4</v>
      </c>
      <c r="I30" s="22">
        <f t="shared" si="1"/>
        <v>40062.5</v>
      </c>
    </row>
    <row r="31" spans="1:9" ht="15">
      <c r="A31" s="18" t="s">
        <v>48</v>
      </c>
      <c r="B31" s="17">
        <v>1289.08</v>
      </c>
      <c r="C31" s="17">
        <v>870.81</v>
      </c>
      <c r="D31" s="17">
        <v>17222.36</v>
      </c>
      <c r="E31" s="17">
        <v>1676.62</v>
      </c>
      <c r="F31" s="17">
        <v>922.81</v>
      </c>
      <c r="G31" s="17"/>
      <c r="H31" s="17"/>
      <c r="I31" s="22">
        <f t="shared" si="1"/>
        <v>21981.68</v>
      </c>
    </row>
    <row r="32" spans="1:9" ht="15">
      <c r="A32" s="18" t="s">
        <v>49</v>
      </c>
      <c r="B32" s="17">
        <v>7807.75</v>
      </c>
      <c r="C32" s="17">
        <v>17222.36</v>
      </c>
      <c r="D32" s="17"/>
      <c r="E32" s="17"/>
      <c r="F32" s="17"/>
      <c r="G32" s="17"/>
      <c r="H32" s="17"/>
      <c r="I32" s="22">
        <f t="shared" si="1"/>
        <v>25030.11</v>
      </c>
    </row>
    <row r="33" spans="1:9" ht="15">
      <c r="A33" s="19" t="s">
        <v>50</v>
      </c>
      <c r="B33" s="17">
        <v>7100</v>
      </c>
      <c r="C33" s="17"/>
      <c r="D33" s="17"/>
      <c r="E33" s="17"/>
      <c r="F33" s="17"/>
      <c r="G33" s="17"/>
      <c r="H33" s="17"/>
      <c r="I33" s="22">
        <f t="shared" si="1"/>
        <v>7100</v>
      </c>
    </row>
    <row r="34" spans="1:9" ht="15">
      <c r="A34" s="18" t="s">
        <v>51</v>
      </c>
      <c r="B34" s="17">
        <v>827.81</v>
      </c>
      <c r="C34" s="17">
        <v>918.81</v>
      </c>
      <c r="D34" s="17">
        <v>17241</v>
      </c>
      <c r="E34" s="17">
        <v>906.81</v>
      </c>
      <c r="F34" s="17">
        <v>873.81</v>
      </c>
      <c r="G34" s="17">
        <v>7721.56</v>
      </c>
      <c r="H34" s="17">
        <v>7776.56</v>
      </c>
      <c r="I34" s="22">
        <f t="shared" si="1"/>
        <v>36266.36</v>
      </c>
    </row>
    <row r="35" spans="1:9" ht="15">
      <c r="A35" s="18" t="s">
        <v>52</v>
      </c>
      <c r="B35" s="17">
        <v>4812.13</v>
      </c>
      <c r="C35" s="17">
        <v>17241</v>
      </c>
      <c r="D35" s="17">
        <v>3039.24</v>
      </c>
      <c r="E35" s="17"/>
      <c r="F35" s="17"/>
      <c r="G35" s="17"/>
      <c r="H35" s="17"/>
      <c r="I35" s="22">
        <f t="shared" si="1"/>
        <v>25092.370000000003</v>
      </c>
    </row>
    <row r="36" spans="1:9" ht="15">
      <c r="A36" s="18" t="s">
        <v>53</v>
      </c>
      <c r="B36" s="17">
        <v>17241</v>
      </c>
      <c r="C36" s="17">
        <v>2627.7</v>
      </c>
      <c r="D36" s="17">
        <v>844.81</v>
      </c>
      <c r="E36" s="17"/>
      <c r="F36" s="17"/>
      <c r="G36" s="17"/>
      <c r="H36" s="17"/>
      <c r="I36" s="22">
        <f t="shared" si="1"/>
        <v>20713.510000000002</v>
      </c>
    </row>
    <row r="37" spans="1:9" ht="15">
      <c r="A37" s="18" t="s">
        <v>54</v>
      </c>
      <c r="B37" s="17">
        <v>17241</v>
      </c>
      <c r="C37" s="17"/>
      <c r="D37" s="17"/>
      <c r="E37" s="17"/>
      <c r="F37" s="17"/>
      <c r="G37" s="17"/>
      <c r="H37" s="17"/>
      <c r="I37" s="22">
        <f t="shared" si="1"/>
        <v>17241</v>
      </c>
    </row>
    <row r="38" spans="1:9" ht="15">
      <c r="A38" s="18" t="s">
        <v>55</v>
      </c>
      <c r="B38" s="17">
        <v>827.81</v>
      </c>
      <c r="C38" s="17">
        <v>1082.81</v>
      </c>
      <c r="D38" s="17">
        <v>6946.48</v>
      </c>
      <c r="E38" s="17">
        <v>8691.48</v>
      </c>
      <c r="F38" s="17">
        <v>844.81</v>
      </c>
      <c r="G38" s="17">
        <v>17241</v>
      </c>
      <c r="H38" s="17">
        <v>5175.32</v>
      </c>
      <c r="I38" s="22">
        <f t="shared" si="1"/>
        <v>40809.71</v>
      </c>
    </row>
    <row r="39" spans="1:9" ht="15">
      <c r="A39" s="19" t="s">
        <v>56</v>
      </c>
      <c r="B39" s="17">
        <v>2295.16</v>
      </c>
      <c r="C39" s="17">
        <v>7091.56</v>
      </c>
      <c r="D39" s="17"/>
      <c r="E39" s="17"/>
      <c r="F39" s="17"/>
      <c r="G39" s="17"/>
      <c r="H39" s="17"/>
      <c r="I39" s="22">
        <f t="shared" si="1"/>
        <v>9386.720000000001</v>
      </c>
    </row>
    <row r="40" spans="1:9" ht="15">
      <c r="A40" s="19" t="s">
        <v>57</v>
      </c>
      <c r="B40" s="17">
        <v>7091.56</v>
      </c>
      <c r="C40" s="17"/>
      <c r="D40" s="17"/>
      <c r="E40" s="17"/>
      <c r="F40" s="17"/>
      <c r="G40" s="17"/>
      <c r="H40" s="17"/>
      <c r="I40" s="22">
        <f t="shared" si="1"/>
        <v>7091.56</v>
      </c>
    </row>
    <row r="41" spans="1:9" ht="15">
      <c r="A41" s="19" t="s">
        <v>58</v>
      </c>
      <c r="B41" s="17">
        <v>7091.56</v>
      </c>
      <c r="C41" s="17"/>
      <c r="D41" s="17"/>
      <c r="E41" s="17"/>
      <c r="F41" s="17"/>
      <c r="G41" s="17"/>
      <c r="H41" s="17"/>
      <c r="I41" s="22">
        <f t="shared" si="1"/>
        <v>7091.56</v>
      </c>
    </row>
    <row r="42" spans="1:9" ht="15">
      <c r="A42" s="19" t="s">
        <v>59</v>
      </c>
      <c r="B42" s="17">
        <v>940.81</v>
      </c>
      <c r="C42" s="17">
        <v>7091.56</v>
      </c>
      <c r="D42" s="17"/>
      <c r="E42" s="17"/>
      <c r="F42" s="17"/>
      <c r="G42" s="17"/>
      <c r="H42" s="17"/>
      <c r="I42" s="22">
        <f t="shared" si="1"/>
        <v>8032.370000000001</v>
      </c>
    </row>
    <row r="43" spans="1:9" ht="15">
      <c r="A43" s="19" t="s">
        <v>60</v>
      </c>
      <c r="B43" s="17">
        <v>1323.08</v>
      </c>
      <c r="C43" s="17">
        <v>7091.53</v>
      </c>
      <c r="D43" s="17">
        <v>4552.32</v>
      </c>
      <c r="E43" s="17"/>
      <c r="F43" s="17"/>
      <c r="G43" s="17"/>
      <c r="H43" s="17"/>
      <c r="I43" s="22">
        <f t="shared" si="1"/>
        <v>12966.93</v>
      </c>
    </row>
    <row r="44" spans="1:9" ht="15">
      <c r="A44" s="19" t="s">
        <v>61</v>
      </c>
      <c r="B44" s="17">
        <v>918.81</v>
      </c>
      <c r="C44" s="17">
        <v>898.81</v>
      </c>
      <c r="D44" s="17">
        <v>7100</v>
      </c>
      <c r="E44" s="17"/>
      <c r="F44" s="17"/>
      <c r="G44" s="17"/>
      <c r="H44" s="17"/>
      <c r="I44" s="22">
        <f t="shared" si="1"/>
        <v>8917.619999999999</v>
      </c>
    </row>
    <row r="45" spans="1:9" ht="15">
      <c r="A45" s="19" t="s">
        <v>62</v>
      </c>
      <c r="B45" s="17">
        <v>8881</v>
      </c>
      <c r="C45" s="17"/>
      <c r="D45" s="17"/>
      <c r="E45" s="17"/>
      <c r="F45" s="17"/>
      <c r="G45" s="17"/>
      <c r="H45" s="17"/>
      <c r="I45" s="22">
        <f t="shared" si="1"/>
        <v>8881</v>
      </c>
    </row>
    <row r="46" spans="1:9" ht="15">
      <c r="A46" s="19" t="s">
        <v>63</v>
      </c>
      <c r="B46" s="17">
        <v>8881</v>
      </c>
      <c r="C46" s="17"/>
      <c r="D46" s="17"/>
      <c r="E46" s="17"/>
      <c r="F46" s="17"/>
      <c r="G46" s="17"/>
      <c r="H46" s="17"/>
      <c r="I46" s="22">
        <f t="shared" si="1"/>
        <v>8881</v>
      </c>
    </row>
    <row r="47" spans="1:9" ht="15">
      <c r="A47" s="19" t="s">
        <v>64</v>
      </c>
      <c r="B47" s="17">
        <v>8881</v>
      </c>
      <c r="C47" s="17"/>
      <c r="D47" s="17"/>
      <c r="E47" s="17"/>
      <c r="F47" s="17"/>
      <c r="G47" s="17"/>
      <c r="H47" s="17"/>
      <c r="I47" s="22">
        <f t="shared" si="1"/>
        <v>8881</v>
      </c>
    </row>
    <row r="48" spans="1:9" ht="15">
      <c r="A48" s="19" t="s">
        <v>65</v>
      </c>
      <c r="B48" s="17">
        <v>2026.16</v>
      </c>
      <c r="C48" s="17">
        <v>878.81</v>
      </c>
      <c r="D48" s="17">
        <v>844.81</v>
      </c>
      <c r="E48" s="17">
        <v>8881</v>
      </c>
      <c r="F48" s="17"/>
      <c r="G48" s="17"/>
      <c r="H48" s="17"/>
      <c r="I48" s="22">
        <f t="shared" si="1"/>
        <v>12630.78</v>
      </c>
    </row>
    <row r="49" spans="1:9" ht="15">
      <c r="A49" s="19" t="s">
        <v>66</v>
      </c>
      <c r="B49" s="17">
        <v>844.81</v>
      </c>
      <c r="C49" s="17">
        <v>946.81</v>
      </c>
      <c r="D49" s="17">
        <v>253.27</v>
      </c>
      <c r="E49" s="17">
        <v>8881</v>
      </c>
      <c r="F49" s="17">
        <v>861.81</v>
      </c>
      <c r="G49" s="17">
        <v>878.81</v>
      </c>
      <c r="H49" s="17"/>
      <c r="I49" s="22">
        <f t="shared" si="1"/>
        <v>12666.509999999998</v>
      </c>
    </row>
    <row r="50" spans="1:9" ht="15">
      <c r="A50" s="19" t="s">
        <v>67</v>
      </c>
      <c r="B50" s="17">
        <v>922.81</v>
      </c>
      <c r="C50" s="17">
        <v>1317.08</v>
      </c>
      <c r="D50" s="17">
        <v>895.81</v>
      </c>
      <c r="E50" s="17">
        <v>1352.08</v>
      </c>
      <c r="F50" s="17">
        <v>1143.08</v>
      </c>
      <c r="G50" s="17"/>
      <c r="H50" s="17"/>
      <c r="I50" s="22">
        <f t="shared" si="1"/>
        <v>5630.86</v>
      </c>
    </row>
    <row r="51" spans="1:9" ht="15">
      <c r="A51" s="19" t="s">
        <v>68</v>
      </c>
      <c r="B51" s="17"/>
      <c r="C51" s="17"/>
      <c r="D51" s="17"/>
      <c r="E51" s="17"/>
      <c r="F51" s="17"/>
      <c r="G51" s="17"/>
      <c r="H51" s="17"/>
      <c r="I51" s="22"/>
    </row>
    <row r="52" spans="1:9" ht="15">
      <c r="A52" s="18" t="s">
        <v>69</v>
      </c>
      <c r="B52" s="17">
        <v>17241</v>
      </c>
      <c r="C52" s="17">
        <v>3370.24</v>
      </c>
      <c r="D52" s="17">
        <v>603.54</v>
      </c>
      <c r="E52" s="17">
        <v>844.81</v>
      </c>
      <c r="F52" s="17"/>
      <c r="G52" s="17"/>
      <c r="H52" s="17"/>
      <c r="I52" s="22">
        <f aca="true" t="shared" si="2" ref="I52:I69">SUM(B52:H52)</f>
        <v>22059.59</v>
      </c>
    </row>
    <row r="53" spans="1:9" ht="15">
      <c r="A53" s="19" t="s">
        <v>70</v>
      </c>
      <c r="B53" s="17">
        <v>1158.08</v>
      </c>
      <c r="C53" s="17">
        <v>2548.16</v>
      </c>
      <c r="D53" s="17">
        <v>2548.16</v>
      </c>
      <c r="E53" s="17"/>
      <c r="F53" s="17"/>
      <c r="G53" s="17"/>
      <c r="H53" s="17"/>
      <c r="I53" s="22">
        <f t="shared" si="2"/>
        <v>6254.4</v>
      </c>
    </row>
    <row r="54" spans="1:9" ht="15">
      <c r="A54" s="19" t="s">
        <v>71</v>
      </c>
      <c r="B54" s="17">
        <v>12178.48</v>
      </c>
      <c r="C54" s="17">
        <v>8881</v>
      </c>
      <c r="D54" s="17"/>
      <c r="E54" s="17"/>
      <c r="F54" s="17"/>
      <c r="G54" s="17"/>
      <c r="H54" s="17"/>
      <c r="I54" s="22">
        <f t="shared" si="2"/>
        <v>21059.48</v>
      </c>
    </row>
    <row r="55" spans="1:9" ht="15">
      <c r="A55" s="19" t="s">
        <v>72</v>
      </c>
      <c r="B55" s="17">
        <v>1189.08</v>
      </c>
      <c r="C55" s="17">
        <v>8881</v>
      </c>
      <c r="D55" s="17">
        <v>3530.94</v>
      </c>
      <c r="E55" s="17"/>
      <c r="F55" s="17"/>
      <c r="G55" s="17"/>
      <c r="H55" s="17"/>
      <c r="I55" s="22">
        <f t="shared" si="2"/>
        <v>13601.02</v>
      </c>
    </row>
    <row r="56" spans="1:9" ht="15">
      <c r="A56" s="19" t="s">
        <v>73</v>
      </c>
      <c r="B56" s="17">
        <v>929.81</v>
      </c>
      <c r="C56" s="17">
        <v>7361.56</v>
      </c>
      <c r="D56" s="17"/>
      <c r="E56" s="17"/>
      <c r="F56" s="17"/>
      <c r="G56" s="17"/>
      <c r="H56" s="17"/>
      <c r="I56" s="22">
        <f t="shared" si="2"/>
        <v>8291.37</v>
      </c>
    </row>
    <row r="57" spans="1:9" ht="15">
      <c r="A57" s="19" t="s">
        <v>74</v>
      </c>
      <c r="B57" s="17">
        <v>1809.62</v>
      </c>
      <c r="C57" s="17">
        <v>759.81</v>
      </c>
      <c r="D57" s="17">
        <v>1013.08</v>
      </c>
      <c r="E57" s="17">
        <v>901.81</v>
      </c>
      <c r="F57" s="17"/>
      <c r="G57" s="17"/>
      <c r="H57" s="17"/>
      <c r="I57" s="22">
        <f t="shared" si="2"/>
        <v>4484.32</v>
      </c>
    </row>
    <row r="58" spans="1:9" ht="15">
      <c r="A58" s="19" t="s">
        <v>75</v>
      </c>
      <c r="B58" s="17">
        <v>7091.56</v>
      </c>
      <c r="C58" s="17"/>
      <c r="D58" s="17"/>
      <c r="E58" s="17"/>
      <c r="F58" s="17"/>
      <c r="G58" s="17"/>
      <c r="H58" s="17"/>
      <c r="I58" s="22">
        <f t="shared" si="2"/>
        <v>7091.56</v>
      </c>
    </row>
    <row r="59" spans="1:9" ht="15">
      <c r="A59" s="19" t="s">
        <v>76</v>
      </c>
      <c r="B59" s="17">
        <v>7100</v>
      </c>
      <c r="C59" s="17"/>
      <c r="D59" s="17"/>
      <c r="E59" s="17"/>
      <c r="F59" s="17"/>
      <c r="G59" s="17"/>
      <c r="H59" s="17"/>
      <c r="I59" s="22">
        <f t="shared" si="2"/>
        <v>7100</v>
      </c>
    </row>
    <row r="60" spans="1:9" ht="15">
      <c r="A60" s="19" t="s">
        <v>77</v>
      </c>
      <c r="B60" s="17">
        <v>7091.56</v>
      </c>
      <c r="C60" s="17"/>
      <c r="D60" s="17"/>
      <c r="E60" s="17"/>
      <c r="F60" s="17"/>
      <c r="G60" s="17"/>
      <c r="H60" s="17"/>
      <c r="I60" s="22">
        <f t="shared" si="2"/>
        <v>7091.56</v>
      </c>
    </row>
    <row r="61" spans="1:9" ht="15">
      <c r="A61" s="19" t="s">
        <v>78</v>
      </c>
      <c r="B61" s="17">
        <v>7090.56</v>
      </c>
      <c r="C61" s="17"/>
      <c r="D61" s="17"/>
      <c r="E61" s="17"/>
      <c r="F61" s="17"/>
      <c r="G61" s="17"/>
      <c r="H61" s="17"/>
      <c r="I61" s="22">
        <f t="shared" si="2"/>
        <v>7090.56</v>
      </c>
    </row>
    <row r="62" spans="1:9" ht="15">
      <c r="A62" s="19" t="s">
        <v>79</v>
      </c>
      <c r="B62" s="17">
        <v>7100</v>
      </c>
      <c r="C62" s="17">
        <v>1788.62</v>
      </c>
      <c r="D62" s="17"/>
      <c r="E62" s="17"/>
      <c r="F62" s="17"/>
      <c r="G62" s="17"/>
      <c r="H62" s="17"/>
      <c r="I62" s="22">
        <f t="shared" si="2"/>
        <v>8888.619999999999</v>
      </c>
    </row>
    <row r="63" spans="1:9" ht="15">
      <c r="A63" s="19" t="s">
        <v>80</v>
      </c>
      <c r="B63" s="17">
        <v>2596.16</v>
      </c>
      <c r="C63" s="17">
        <v>3464.24</v>
      </c>
      <c r="D63" s="17">
        <v>7100</v>
      </c>
      <c r="E63" s="17"/>
      <c r="F63" s="17"/>
      <c r="G63" s="17"/>
      <c r="H63" s="17"/>
      <c r="I63" s="22">
        <f t="shared" si="2"/>
        <v>13160.4</v>
      </c>
    </row>
    <row r="64" spans="1:9" ht="15">
      <c r="A64" s="19" t="s">
        <v>81</v>
      </c>
      <c r="B64" s="17">
        <v>8864.45</v>
      </c>
      <c r="C64" s="17"/>
      <c r="D64" s="17"/>
      <c r="E64" s="17"/>
      <c r="F64" s="17"/>
      <c r="G64" s="17"/>
      <c r="H64" s="17"/>
      <c r="I64" s="22">
        <f t="shared" si="2"/>
        <v>8864.45</v>
      </c>
    </row>
    <row r="65" spans="1:9" ht="15">
      <c r="A65" s="19" t="s">
        <v>82</v>
      </c>
      <c r="B65" s="17">
        <v>7100</v>
      </c>
      <c r="C65" s="17"/>
      <c r="D65" s="17"/>
      <c r="E65" s="17"/>
      <c r="F65" s="17"/>
      <c r="G65" s="17"/>
      <c r="H65" s="17"/>
      <c r="I65" s="22">
        <f t="shared" si="2"/>
        <v>7100</v>
      </c>
    </row>
    <row r="66" spans="1:9" ht="15">
      <c r="A66" s="19" t="s">
        <v>83</v>
      </c>
      <c r="B66" s="17">
        <v>7100</v>
      </c>
      <c r="C66" s="17"/>
      <c r="D66" s="17"/>
      <c r="E66" s="17"/>
      <c r="F66" s="17"/>
      <c r="G66" s="17"/>
      <c r="H66" s="17"/>
      <c r="I66" s="22">
        <f t="shared" si="2"/>
        <v>7100</v>
      </c>
    </row>
    <row r="67" spans="1:9" ht="15">
      <c r="A67" s="19" t="s">
        <v>84</v>
      </c>
      <c r="B67" s="17">
        <v>8881</v>
      </c>
      <c r="C67" s="17"/>
      <c r="D67" s="17"/>
      <c r="E67" s="17"/>
      <c r="F67" s="17"/>
      <c r="G67" s="17"/>
      <c r="H67" s="17"/>
      <c r="I67" s="22">
        <f t="shared" si="2"/>
        <v>8881</v>
      </c>
    </row>
    <row r="68" spans="1:9" ht="15">
      <c r="A68" s="19" t="s">
        <v>85</v>
      </c>
      <c r="B68" s="17">
        <v>7100</v>
      </c>
      <c r="C68" s="17"/>
      <c r="D68" s="17"/>
      <c r="E68" s="17"/>
      <c r="F68" s="17"/>
      <c r="G68" s="17"/>
      <c r="H68" s="17"/>
      <c r="I68" s="22">
        <f t="shared" si="2"/>
        <v>7100</v>
      </c>
    </row>
    <row r="69" spans="1:9" ht="15">
      <c r="A69" s="19" t="s">
        <v>86</v>
      </c>
      <c r="B69" s="17">
        <v>1003.81</v>
      </c>
      <c r="C69" s="17">
        <v>7091.56</v>
      </c>
      <c r="D69" s="17"/>
      <c r="E69" s="17"/>
      <c r="F69" s="17"/>
      <c r="G69" s="17"/>
      <c r="H69" s="17"/>
      <c r="I69" s="22">
        <f t="shared" si="2"/>
        <v>8095.370000000001</v>
      </c>
    </row>
    <row r="70" spans="1:9" ht="15">
      <c r="A70" s="19" t="s">
        <v>87</v>
      </c>
      <c r="B70" s="17"/>
      <c r="C70" s="17"/>
      <c r="D70" s="17"/>
      <c r="E70" s="17"/>
      <c r="F70" s="17"/>
      <c r="G70" s="17"/>
      <c r="H70" s="17"/>
      <c r="I70" s="22"/>
    </row>
    <row r="71" spans="1:9" ht="15">
      <c r="A71" s="19" t="s">
        <v>88</v>
      </c>
      <c r="B71" s="17">
        <v>253.27</v>
      </c>
      <c r="C71" s="17"/>
      <c r="D71" s="17"/>
      <c r="E71" s="17"/>
      <c r="F71" s="17"/>
      <c r="G71" s="17"/>
      <c r="H71" s="17"/>
      <c r="I71" s="22">
        <f>SUM(B71:H71)</f>
        <v>253.27</v>
      </c>
    </row>
    <row r="72" spans="1:9" ht="15">
      <c r="A72" s="19" t="s">
        <v>89</v>
      </c>
      <c r="B72" s="17"/>
      <c r="C72" s="17"/>
      <c r="D72" s="17"/>
      <c r="E72" s="17"/>
      <c r="F72" s="17"/>
      <c r="G72" s="17"/>
      <c r="H72" s="17"/>
      <c r="I72" s="22"/>
    </row>
    <row r="73" spans="1:9" ht="15">
      <c r="A73" s="19" t="s">
        <v>90</v>
      </c>
      <c r="B73" s="17"/>
      <c r="C73" s="17"/>
      <c r="D73" s="17"/>
      <c r="E73" s="17"/>
      <c r="F73" s="17"/>
      <c r="G73" s="17"/>
      <c r="H73" s="17"/>
      <c r="I73" s="22"/>
    </row>
    <row r="74" spans="1:9" ht="15">
      <c r="A74" s="19" t="s">
        <v>91</v>
      </c>
      <c r="B74" s="17"/>
      <c r="C74" s="17"/>
      <c r="D74" s="17"/>
      <c r="E74" s="17"/>
      <c r="F74" s="17"/>
      <c r="G74" s="17"/>
      <c r="H74" s="17"/>
      <c r="I74" s="22"/>
    </row>
    <row r="75" spans="1:9" ht="15">
      <c r="A75" s="19" t="s">
        <v>92</v>
      </c>
      <c r="B75" s="17"/>
      <c r="C75" s="17"/>
      <c r="D75" s="17"/>
      <c r="E75" s="17"/>
      <c r="F75" s="17"/>
      <c r="G75" s="17"/>
      <c r="H75" s="17"/>
      <c r="I75" s="22"/>
    </row>
    <row r="76" spans="1:9" ht="15">
      <c r="A76" s="19" t="s">
        <v>93</v>
      </c>
      <c r="B76" s="17"/>
      <c r="C76" s="17"/>
      <c r="D76" s="17"/>
      <c r="E76" s="17"/>
      <c r="F76" s="17"/>
      <c r="G76" s="17"/>
      <c r="H76" s="17"/>
      <c r="I76" s="22"/>
    </row>
    <row r="77" spans="1:9" ht="15">
      <c r="A77" s="18" t="s">
        <v>94</v>
      </c>
      <c r="B77" s="17">
        <v>8864.45</v>
      </c>
      <c r="C77" s="17">
        <v>3393.24</v>
      </c>
      <c r="D77" s="17"/>
      <c r="E77" s="17"/>
      <c r="F77" s="17"/>
      <c r="G77" s="17"/>
      <c r="H77" s="17"/>
      <c r="I77" s="22">
        <f>SUM(B77:H77)</f>
        <v>12257.69</v>
      </c>
    </row>
    <row r="78" spans="1:9" ht="15">
      <c r="A78" s="19" t="s">
        <v>95</v>
      </c>
      <c r="B78" s="17">
        <v>6963.48</v>
      </c>
      <c r="C78" s="17">
        <v>7100</v>
      </c>
      <c r="D78" s="17">
        <v>1138.08</v>
      </c>
      <c r="E78" s="17">
        <v>2279.43</v>
      </c>
      <c r="F78" s="17"/>
      <c r="G78" s="17"/>
      <c r="H78" s="17"/>
      <c r="I78" s="22">
        <f>SUM(B78:H78)</f>
        <v>17480.989999999998</v>
      </c>
    </row>
    <row r="79" spans="1:9" ht="15">
      <c r="A79" s="19" t="s">
        <v>96</v>
      </c>
      <c r="B79" s="17">
        <v>7100</v>
      </c>
      <c r="C79" s="17"/>
      <c r="D79" s="17"/>
      <c r="E79" s="17"/>
      <c r="F79" s="17"/>
      <c r="G79" s="17"/>
      <c r="H79" s="17"/>
      <c r="I79" s="22">
        <f>SUM(B79:H79)</f>
        <v>7100</v>
      </c>
    </row>
    <row r="80" spans="1:9" ht="15">
      <c r="A80" s="19" t="s">
        <v>97</v>
      </c>
      <c r="B80" s="17">
        <v>7100</v>
      </c>
      <c r="C80" s="17"/>
      <c r="D80" s="17"/>
      <c r="E80" s="17"/>
      <c r="F80" s="17"/>
      <c r="G80" s="17"/>
      <c r="H80" s="17"/>
      <c r="I80" s="22">
        <f>SUM(B80:H80)</f>
        <v>7100</v>
      </c>
    </row>
    <row r="81" spans="1:9" ht="15">
      <c r="A81" s="19" t="s">
        <v>98</v>
      </c>
      <c r="B81" s="17">
        <v>7100</v>
      </c>
      <c r="C81" s="17"/>
      <c r="D81" s="17"/>
      <c r="E81" s="17"/>
      <c r="F81" s="17"/>
      <c r="G81" s="17"/>
      <c r="H81" s="17"/>
      <c r="I81" s="22">
        <f>SUM(B81:H81)</f>
        <v>7100</v>
      </c>
    </row>
    <row r="82" spans="1:9" ht="15">
      <c r="A82" s="19" t="s">
        <v>99</v>
      </c>
      <c r="B82" s="17"/>
      <c r="C82" s="17"/>
      <c r="D82" s="17"/>
      <c r="E82" s="17"/>
      <c r="F82" s="17"/>
      <c r="G82" s="17"/>
      <c r="H82" s="17"/>
      <c r="I82" s="22"/>
    </row>
    <row r="83" spans="1:9" ht="15">
      <c r="A83" s="19" t="s">
        <v>100</v>
      </c>
      <c r="B83" s="17">
        <v>7100</v>
      </c>
      <c r="C83" s="17"/>
      <c r="D83" s="17"/>
      <c r="E83" s="17"/>
      <c r="F83" s="17"/>
      <c r="G83" s="17"/>
      <c r="H83" s="17"/>
      <c r="I83" s="22">
        <f>SUM(B83:H83)</f>
        <v>7100</v>
      </c>
    </row>
    <row r="84" spans="1:9" ht="15">
      <c r="A84" s="19" t="s">
        <v>101</v>
      </c>
      <c r="B84" s="17">
        <v>2176.16</v>
      </c>
      <c r="C84" s="17">
        <v>8864.45</v>
      </c>
      <c r="D84" s="17"/>
      <c r="E84" s="17"/>
      <c r="F84" s="17"/>
      <c r="G84" s="17"/>
      <c r="H84" s="17"/>
      <c r="I84" s="22">
        <f>SUM(B84:H84)</f>
        <v>11040.61</v>
      </c>
    </row>
    <row r="85" spans="1:9" ht="15">
      <c r="A85" s="19" t="s">
        <v>102</v>
      </c>
      <c r="B85" s="17"/>
      <c r="C85" s="17"/>
      <c r="D85" s="17"/>
      <c r="E85" s="17"/>
      <c r="F85" s="17"/>
      <c r="G85" s="17"/>
      <c r="H85" s="17"/>
      <c r="I85" s="22"/>
    </row>
    <row r="86" spans="1:9" ht="15">
      <c r="A86" s="19" t="s">
        <v>103</v>
      </c>
      <c r="B86" s="17"/>
      <c r="C86" s="17"/>
      <c r="D86" s="17"/>
      <c r="E86" s="17"/>
      <c r="F86" s="17"/>
      <c r="G86" s="17"/>
      <c r="H86" s="17"/>
      <c r="I86" s="22"/>
    </row>
    <row r="87" spans="1:9" ht="15">
      <c r="A87" s="19" t="s">
        <v>104</v>
      </c>
      <c r="B87" s="17">
        <v>7091.56</v>
      </c>
      <c r="C87" s="17"/>
      <c r="D87" s="17"/>
      <c r="E87" s="17"/>
      <c r="F87" s="17"/>
      <c r="G87" s="17"/>
      <c r="H87" s="17"/>
      <c r="I87" s="22">
        <f>SUM(B87:H87)</f>
        <v>7091.56</v>
      </c>
    </row>
    <row r="88" spans="1:9" ht="15">
      <c r="A88" s="19" t="s">
        <v>105</v>
      </c>
      <c r="B88" s="17">
        <v>7091.56</v>
      </c>
      <c r="C88" s="17"/>
      <c r="D88" s="17"/>
      <c r="E88" s="17"/>
      <c r="F88" s="17"/>
      <c r="G88" s="17"/>
      <c r="H88" s="17"/>
      <c r="I88" s="22">
        <f>SUM(B88:H88)</f>
        <v>7091.56</v>
      </c>
    </row>
    <row r="89" spans="1:9" ht="15">
      <c r="A89" s="20" t="s">
        <v>106</v>
      </c>
      <c r="B89" s="17"/>
      <c r="C89" s="17"/>
      <c r="D89" s="17"/>
      <c r="E89" s="17"/>
      <c r="F89" s="17"/>
      <c r="G89" s="17"/>
      <c r="H89" s="17"/>
      <c r="I89" s="17"/>
    </row>
    <row r="90" spans="1:9" ht="15">
      <c r="A90" s="28" t="s">
        <v>112</v>
      </c>
      <c r="B90" s="17"/>
      <c r="C90" s="17"/>
      <c r="D90" s="17"/>
      <c r="E90" s="17"/>
      <c r="F90" s="17"/>
      <c r="G90" s="17"/>
      <c r="H90" s="17"/>
      <c r="I90" s="22">
        <f>SUM(I2:I89)</f>
        <v>912950.7100000002</v>
      </c>
    </row>
    <row r="91" spans="2:3" ht="15">
      <c r="B91" s="16" t="s">
        <v>110</v>
      </c>
      <c r="C91" s="16"/>
    </row>
    <row r="92" spans="2:3" ht="15">
      <c r="B92" s="16" t="s">
        <v>111</v>
      </c>
      <c r="C92" s="16"/>
    </row>
    <row r="93" ht="15">
      <c r="B93">
        <v>19501.79</v>
      </c>
    </row>
    <row r="94" ht="15">
      <c r="B94">
        <v>8864.46</v>
      </c>
    </row>
    <row r="95" ht="15">
      <c r="B95">
        <v>1772.89</v>
      </c>
    </row>
    <row r="96" ht="15">
      <c r="B96">
        <v>5825.21</v>
      </c>
    </row>
    <row r="97" ht="15">
      <c r="B97">
        <v>12916.77</v>
      </c>
    </row>
    <row r="98" ht="15">
      <c r="B98">
        <v>46095.14</v>
      </c>
    </row>
    <row r="99" ht="15">
      <c r="B99">
        <v>42549.36</v>
      </c>
    </row>
    <row r="100" spans="1:2" ht="15">
      <c r="A100" s="16" t="s">
        <v>115</v>
      </c>
      <c r="B100" s="16">
        <f>SUM(B93:B99)</f>
        <v>137525.62</v>
      </c>
    </row>
  </sheetData>
  <sheetProtection/>
  <hyperlinks>
    <hyperlink ref="A2" location="'ул.7-ой Микрорайон,11'!A1" display="ул.7-ой Микрорайон,11"/>
    <hyperlink ref="A9" location="'ул.7-ой Микрорайон,42'!A1" display="ул.7-ой Микрорайон,42"/>
    <hyperlink ref="A17" location="'ул.Алашеева,98'!A1" display="ул.Алашеева,98"/>
    <hyperlink ref="A21" location="'ул.Кирова,14'!A1" display="ул.Кирова,14"/>
    <hyperlink ref="A23" location="'ул.Кирова,16'!A1" display="ул.Кирова,16"/>
    <hyperlink ref="A30" location="'ул.Льва Толстого, д.12'!A1" display="ул.Льва Толстого,12"/>
    <hyperlink ref="A31" location="'ул.Льва Толстого, д.14'!A1" display="ул.Льва Толстого,14"/>
    <hyperlink ref="A32" location="'ул.Льва Толстого, д.8'!A1" display="ул.Льва Толстого,8"/>
    <hyperlink ref="A34" location="'ул.Мира, д.14'!A1" display="ул.Мира,14"/>
    <hyperlink ref="A35" location="'ул.Мира, д.15'!A1" display="ул.Мира,15"/>
    <hyperlink ref="A36" location="'ул.Мира, д.16'!A1" display="ул.Мира,16"/>
    <hyperlink ref="A37" location="'ул.Мира, д.18'!A1" display="ул.Мира,18"/>
    <hyperlink ref="A38" location="'ул.Мира, д.24'!A1" display="ул.Мира,24"/>
    <hyperlink ref="A52" location="'ул.Парковая, д.11'!A1" display="ул.Парковая,11"/>
    <hyperlink ref="A77" location="'ул.Школьная,97'!A1" display="ул.Школьная,97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РаМКА</dc:creator>
  <cp:keywords/>
  <dc:description/>
  <cp:lastModifiedBy>admin</cp:lastModifiedBy>
  <cp:lastPrinted>2014-12-16T14:25:42Z</cp:lastPrinted>
  <dcterms:created xsi:type="dcterms:W3CDTF">2014-11-19T16:28:13Z</dcterms:created>
  <dcterms:modified xsi:type="dcterms:W3CDTF">2015-02-07T05:16:16Z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