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<sst xmlns="http://schemas.openxmlformats.org/spreadsheetml/2006/main" count="29" uniqueCount="28">
  <si>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</si>
  <si>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</si>
  <si>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</si>
  <si>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</si>
  <si>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</si>
  <si>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</si>
  <si>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</si>
  <si>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</si>
  <si>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</si>
  <si>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</si>
  <si>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</si>
  <si>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</si>
  <si>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</si>
  <si>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</si>
  <si>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</si>
  <si>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</si>
  <si>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</si>
  <si>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</si>
  <si>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</si>
  <si>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</si>
  <si>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</si>
  <si>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</si>
  <si>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</si>
  <si>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</si>
  <si>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</si>
  <si>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Шоссейная 68</t>
  </si>
  <si>
    <t>ул.Шоссейная,68</t>
  </si>
  <si>
    <t>Оплачено выгребная яма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</si>
</sst>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left" vertical="center"/>
      <protection/>
    </xf>
    <xf numFmtId="2" fontId="58" fillId="0" borderId="10" xfId="0" applyNumberFormat="1" applyFont="1" applyBorder="1" applyAlignment="1">
      <alignment horizontal="center" vertical="center"/>
    </xf>
    <xf numFmtId="2" fontId="30" fillId="35" borderId="10" xfId="0" applyNumberFormat="1" applyFont="1" applyFill="1" applyBorder="1" applyAlignment="1">
      <alignment horizontal="center"/>
    </xf>
    <xf numFmtId="2" fontId="30" fillId="35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AB31"/>
  <sheetViews>
    <sheetView tabSelected="1" zoomScalePageLayoutView="0" workbookViewId="0" topLeftCell="A7">
      <selection activeCell="O11" sqref="O11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10.140625" style="0" customWidth="1"/>
    <col min="6" max="6" width="8.421875" style="0" customWidth="1"/>
    <col min="9" max="9" width="10.28125" style="0" customWidth="1"/>
    <col min="11" max="11" width="11.140625" style="0" customWidth="1"/>
    <col min="12" max="12" width="8.8515625" style="0" customWidth="1"/>
    <col min="16" max="16" width="10.28125" style="0" customWidth="1"/>
  </cols>
  <sheetData>
    <row r="5" spans="1:19" ht="19.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19.5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9.5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9.5">
      <c r="A8" s="1"/>
      <c r="B8" s="40" t="s">
        <v>25</v>
      </c>
      <c r="C8" s="1"/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41"/>
      <c r="P8" s="1"/>
      <c r="Q8" s="1"/>
      <c r="R8" s="1"/>
      <c r="S8" s="1"/>
    </row>
    <row r="10" spans="1:19" ht="12.75">
      <c r="A10" s="49" t="s">
        <v>3</v>
      </c>
      <c r="B10" s="51" t="s">
        <v>4</v>
      </c>
      <c r="C10" s="51"/>
      <c r="D10" s="51"/>
      <c r="E10" s="51"/>
      <c r="F10" s="52" t="s">
        <v>5</v>
      </c>
      <c r="G10" s="45" t="s">
        <v>6</v>
      </c>
      <c r="H10" s="46"/>
      <c r="I10" s="46"/>
      <c r="J10" s="46"/>
      <c r="K10" s="46"/>
      <c r="L10" s="46"/>
      <c r="M10" s="46"/>
      <c r="N10" s="46"/>
      <c r="O10" s="46"/>
      <c r="P10" s="47"/>
      <c r="Q10" s="49" t="s">
        <v>7</v>
      </c>
      <c r="R10" s="42"/>
      <c r="S10" s="43"/>
    </row>
    <row r="11" spans="1:19" ht="60" customHeight="1">
      <c r="A11" s="50"/>
      <c r="B11" s="2" t="s">
        <v>9</v>
      </c>
      <c r="C11" s="3" t="s">
        <v>10</v>
      </c>
      <c r="D11" s="3" t="s">
        <v>11</v>
      </c>
      <c r="E11" s="2" t="s">
        <v>12</v>
      </c>
      <c r="F11" s="53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27</v>
      </c>
      <c r="P11" s="4" t="s">
        <v>20</v>
      </c>
      <c r="Q11" s="50"/>
      <c r="R11" s="42"/>
      <c r="S11" s="43"/>
    </row>
    <row r="12" spans="1:19" ht="33" customHeight="1">
      <c r="A12" s="28"/>
      <c r="B12" s="29">
        <v>0</v>
      </c>
      <c r="C12" s="5">
        <v>32359.92</v>
      </c>
      <c r="D12" s="5">
        <v>31651</v>
      </c>
      <c r="E12" s="6">
        <v>52807.93</v>
      </c>
      <c r="F12" s="7">
        <v>719.75</v>
      </c>
      <c r="G12" s="8">
        <v>1324.34</v>
      </c>
      <c r="H12" s="8">
        <v>1151.6</v>
      </c>
      <c r="I12" s="8">
        <v>575.8</v>
      </c>
      <c r="J12" s="9">
        <v>10652.3</v>
      </c>
      <c r="K12" s="9">
        <v>7100</v>
      </c>
      <c r="L12" s="9"/>
      <c r="M12" s="9">
        <v>8982.48</v>
      </c>
      <c r="N12" s="9">
        <v>2006.7</v>
      </c>
      <c r="O12" s="9"/>
      <c r="P12" s="9">
        <v>27852.88</v>
      </c>
      <c r="Q12" s="9">
        <v>59646.1</v>
      </c>
      <c r="R12" s="13"/>
      <c r="S12" s="14"/>
    </row>
    <row r="13" spans="1:19" ht="51" customHeight="1">
      <c r="A13" s="10" t="s">
        <v>21</v>
      </c>
      <c r="B13" s="16">
        <f aca="true" t="shared" si="0" ref="B13:Q13">SUM(B12)</f>
        <v>0</v>
      </c>
      <c r="C13" s="17">
        <f t="shared" si="0"/>
        <v>32359.92</v>
      </c>
      <c r="D13" s="17">
        <f t="shared" si="0"/>
        <v>31651</v>
      </c>
      <c r="E13" s="18">
        <f t="shared" si="0"/>
        <v>52807.93</v>
      </c>
      <c r="F13" s="21">
        <f t="shared" si="0"/>
        <v>719.75</v>
      </c>
      <c r="G13" s="19">
        <f t="shared" si="0"/>
        <v>1324.34</v>
      </c>
      <c r="H13" s="19">
        <f t="shared" si="0"/>
        <v>1151.6</v>
      </c>
      <c r="I13" s="19">
        <f t="shared" si="0"/>
        <v>575.8</v>
      </c>
      <c r="J13" s="20">
        <f t="shared" si="0"/>
        <v>10652.3</v>
      </c>
      <c r="K13" s="20">
        <f t="shared" si="0"/>
        <v>7100</v>
      </c>
      <c r="L13" s="20">
        <f t="shared" si="0"/>
        <v>0</v>
      </c>
      <c r="M13" s="20">
        <f t="shared" si="0"/>
        <v>8982.48</v>
      </c>
      <c r="N13" s="20">
        <f t="shared" si="0"/>
        <v>2006.7</v>
      </c>
      <c r="O13" s="20"/>
      <c r="P13" s="20">
        <f t="shared" si="0"/>
        <v>27852.88</v>
      </c>
      <c r="Q13" s="20">
        <f t="shared" si="0"/>
        <v>59646.1</v>
      </c>
      <c r="R13" s="15"/>
      <c r="S13" s="12"/>
    </row>
    <row r="18" spans="9:12" ht="31.5">
      <c r="I18" s="44" t="s">
        <v>3</v>
      </c>
      <c r="J18" s="44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-20448.010000000002</v>
      </c>
      <c r="L19" s="39">
        <f>E12-Q12</f>
        <v>-6838.169999999998</v>
      </c>
      <c r="M19" s="43"/>
    </row>
    <row r="20" spans="9:13" ht="12.75">
      <c r="I20" s="31"/>
      <c r="J20" s="32"/>
      <c r="K20" s="38"/>
      <c r="L20" s="25"/>
      <c r="M20" s="43"/>
    </row>
    <row r="21" spans="9:13" ht="15">
      <c r="I21" s="27" t="s">
        <v>24</v>
      </c>
      <c r="J21" s="26"/>
      <c r="K21" s="35">
        <f>SUM(K19:K20)</f>
        <v>-20448.010000000002</v>
      </c>
      <c r="L21" s="24">
        <f>SUM(L19:L20)</f>
        <v>-6838.169999999998</v>
      </c>
      <c r="M21" s="11"/>
    </row>
    <row r="22" spans="11:13" ht="15.75">
      <c r="K22" s="36"/>
      <c r="L22" s="12"/>
      <c r="M22" s="12"/>
    </row>
    <row r="31" spans="9:28" ht="15">
      <c r="I31" s="54" t="s">
        <v>26</v>
      </c>
      <c r="J31" s="55">
        <v>0</v>
      </c>
      <c r="K31" s="5">
        <v>32359.92</v>
      </c>
      <c r="L31" s="5">
        <v>31651</v>
      </c>
      <c r="M31" s="6">
        <v>52807.93</v>
      </c>
      <c r="N31" s="7">
        <v>719.75</v>
      </c>
      <c r="O31" s="7"/>
      <c r="P31" s="8">
        <f>N31*0.23*8</f>
        <v>1324.3400000000001</v>
      </c>
      <c r="Q31" s="8">
        <f>N31*0.2*8</f>
        <v>1151.6000000000001</v>
      </c>
      <c r="R31" s="8">
        <f>N31*0.1*8</f>
        <v>575.8000000000001</v>
      </c>
      <c r="S31" s="9">
        <f>N31*1.85*8</f>
        <v>10652.300000000001</v>
      </c>
      <c r="T31" s="9">
        <v>7100</v>
      </c>
      <c r="U31" s="9"/>
      <c r="V31" s="9">
        <f>N31*1.56*8</f>
        <v>8982.48</v>
      </c>
      <c r="W31" s="9">
        <f>M31*3.8%</f>
        <v>2006.70134</v>
      </c>
      <c r="X31" s="9">
        <v>27852.88</v>
      </c>
      <c r="Y31" s="9"/>
      <c r="Z31" s="9">
        <f>SUM(P31:Y31)</f>
        <v>59646.10134</v>
      </c>
      <c r="AA31" s="56">
        <f>(K31+L31)-M31</f>
        <v>11202.989999999998</v>
      </c>
      <c r="AB31" s="57">
        <f>M31-Z31</f>
        <v>-6838.171340000001</v>
      </c>
    </row>
  </sheetData>
  <sheetProtection/>
  <mergeCells count="12">
    <mergeCell ref="F10:F11"/>
    <mergeCell ref="Q10:Q11"/>
    <mergeCell ref="R10:R11"/>
    <mergeCell ref="S10:S11"/>
    <mergeCell ref="M19:M20"/>
    <mergeCell ref="I18:J18"/>
    <mergeCell ref="G10:P10"/>
    <mergeCell ref="A5:S5"/>
    <mergeCell ref="A6:S6"/>
    <mergeCell ref="A7:S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2015-03-11T12:54:09Z</dcterms:modified>
  <cp:category/>
  <cp:version/>
  <cp:contentType/>
  <cp:contentStatus/>
</cp:coreProperties>
</file>